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IR RAMO 33\"/>
    </mc:Choice>
  </mc:AlternateContent>
  <xr:revisionPtr revIDLastSave="0" documentId="8_{4F609FDC-1E9F-48E0-8694-872E255B6AB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os" sheetId="4" state="hidden" r:id="rId1"/>
    <sheet name="Seg MIR 33 2021 4to trim" sheetId="7" r:id="rId2"/>
    <sheet name="Seg MIR 33 2021 3er trim" sheetId="6" state="hidden" r:id="rId3"/>
    <sheet name="Seguimiento MIR 33 2021" sheetId="5" state="hidden" r:id="rId4"/>
  </sheets>
  <definedNames>
    <definedName name="Export" hidden="1">{"'Hoja1'!$A$1:$I$70"}</definedName>
    <definedName name="HTML_CodePage" hidden="1">1252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hidden="1">{"'Hoja1'!$A$1:$I$70"}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22" i="7" l="1"/>
  <c r="AM39" i="7"/>
  <c r="Z39" i="7"/>
  <c r="O39" i="7"/>
  <c r="N39" i="7"/>
  <c r="M39" i="7"/>
  <c r="K39" i="7"/>
  <c r="J39" i="7"/>
  <c r="I39" i="7"/>
  <c r="H39" i="7"/>
  <c r="BS36" i="7"/>
  <c r="BB36" i="7"/>
  <c r="AR36" i="7"/>
  <c r="BI36" i="7" s="1"/>
  <c r="BZ36" i="7" s="1"/>
  <c r="AK36" i="7"/>
  <c r="X36" i="7"/>
  <c r="U36" i="7"/>
  <c r="S36" i="7"/>
  <c r="R36" i="7"/>
  <c r="Q36" i="7"/>
  <c r="P36" i="7"/>
  <c r="BV35" i="7"/>
  <c r="BS35" i="7"/>
  <c r="BT35" i="7" s="1"/>
  <c r="BE35" i="7"/>
  <c r="BB35" i="7"/>
  <c r="BC35" i="7" s="1"/>
  <c r="AR35" i="7"/>
  <c r="BI35" i="7" s="1"/>
  <c r="AN35" i="7"/>
  <c r="AK35" i="7"/>
  <c r="AL35" i="7" s="1"/>
  <c r="AA35" i="7"/>
  <c r="X35" i="7"/>
  <c r="Y35" i="7" s="1"/>
  <c r="U35" i="7"/>
  <c r="S35" i="7"/>
  <c r="R35" i="7"/>
  <c r="Q35" i="7"/>
  <c r="P35" i="7"/>
  <c r="BS34" i="7"/>
  <c r="BS39" i="7" s="1"/>
  <c r="BB34" i="7"/>
  <c r="BB39" i="7" s="1"/>
  <c r="AR34" i="7"/>
  <c r="AR39" i="7" s="1"/>
  <c r="AK34" i="7"/>
  <c r="X34" i="7"/>
  <c r="U34" i="7"/>
  <c r="U39" i="7" s="1"/>
  <c r="S34" i="7"/>
  <c r="R34" i="7"/>
  <c r="R39" i="7" s="1"/>
  <c r="Q34" i="7"/>
  <c r="P34" i="7"/>
  <c r="P39" i="7" s="1"/>
  <c r="BV33" i="7"/>
  <c r="BS33" i="7"/>
  <c r="BT33" i="7" s="1"/>
  <c r="BW33" i="7" s="1"/>
  <c r="BE33" i="7"/>
  <c r="BB33" i="7"/>
  <c r="BC33" i="7" s="1"/>
  <c r="AR33" i="7"/>
  <c r="AN33" i="7"/>
  <c r="AK33" i="7"/>
  <c r="AA33" i="7"/>
  <c r="X33" i="7"/>
  <c r="Y33" i="7" s="1"/>
  <c r="U33" i="7"/>
  <c r="V33" i="7" s="1"/>
  <c r="S33" i="7"/>
  <c r="R33" i="7"/>
  <c r="Q33" i="7"/>
  <c r="P33" i="7"/>
  <c r="BZ32" i="7"/>
  <c r="BX32" i="7"/>
  <c r="BS32" i="7"/>
  <c r="BI32" i="7"/>
  <c r="BG32" i="7"/>
  <c r="BB32" i="7"/>
  <c r="AR32" i="7"/>
  <c r="AP32" i="7"/>
  <c r="AK32" i="7"/>
  <c r="X32" i="7"/>
  <c r="BZ31" i="7"/>
  <c r="CA31" i="7" s="1"/>
  <c r="BX31" i="7"/>
  <c r="BY31" i="7" s="1"/>
  <c r="BV31" i="7"/>
  <c r="BS31" i="7"/>
  <c r="BT31" i="7" s="1"/>
  <c r="BW31" i="7" s="1"/>
  <c r="BI31" i="7"/>
  <c r="BJ31" i="7" s="1"/>
  <c r="BG31" i="7"/>
  <c r="BH31" i="7" s="1"/>
  <c r="BE31" i="7"/>
  <c r="BB31" i="7"/>
  <c r="BC31" i="7" s="1"/>
  <c r="AR31" i="7"/>
  <c r="AS31" i="7" s="1"/>
  <c r="AP31" i="7"/>
  <c r="AQ31" i="7" s="1"/>
  <c r="AN31" i="7"/>
  <c r="AK31" i="7"/>
  <c r="AL31" i="7" s="1"/>
  <c r="AA31" i="7"/>
  <c r="X31" i="7"/>
  <c r="BS30" i="7"/>
  <c r="BB30" i="7"/>
  <c r="AR30" i="7"/>
  <c r="BI30" i="7" s="1"/>
  <c r="BZ30" i="7" s="1"/>
  <c r="AK30" i="7"/>
  <c r="X30" i="7"/>
  <c r="U30" i="7"/>
  <c r="AP30" i="7" s="1"/>
  <c r="S30" i="7"/>
  <c r="R30" i="7"/>
  <c r="Q30" i="7"/>
  <c r="P30" i="7"/>
  <c r="BV29" i="7"/>
  <c r="BS29" i="7"/>
  <c r="BT29" i="7" s="1"/>
  <c r="BW29" i="7" s="1"/>
  <c r="BE29" i="7"/>
  <c r="BB29" i="7"/>
  <c r="BC29" i="7" s="1"/>
  <c r="AR29" i="7"/>
  <c r="AN29" i="7"/>
  <c r="AK29" i="7"/>
  <c r="AA29" i="7"/>
  <c r="X29" i="7"/>
  <c r="Y29" i="7" s="1"/>
  <c r="U29" i="7"/>
  <c r="V29" i="7" s="1"/>
  <c r="S29" i="7"/>
  <c r="R29" i="7"/>
  <c r="Q29" i="7"/>
  <c r="P29" i="7"/>
  <c r="BZ28" i="7"/>
  <c r="BX28" i="7"/>
  <c r="BS28" i="7"/>
  <c r="BI28" i="7"/>
  <c r="BG28" i="7"/>
  <c r="BB28" i="7"/>
  <c r="AR28" i="7"/>
  <c r="AP28" i="7"/>
  <c r="AK28" i="7"/>
  <c r="X28" i="7"/>
  <c r="BZ27" i="7"/>
  <c r="CA27" i="7" s="1"/>
  <c r="BX27" i="7"/>
  <c r="BY27" i="7" s="1"/>
  <c r="BV27" i="7"/>
  <c r="BS27" i="7"/>
  <c r="BT27" i="7" s="1"/>
  <c r="BW27" i="7" s="1"/>
  <c r="BI27" i="7"/>
  <c r="BJ27" i="7" s="1"/>
  <c r="BG27" i="7"/>
  <c r="BH27" i="7" s="1"/>
  <c r="BE27" i="7"/>
  <c r="BB27" i="7"/>
  <c r="BC27" i="7" s="1"/>
  <c r="AR27" i="7"/>
  <c r="AS27" i="7" s="1"/>
  <c r="AP27" i="7"/>
  <c r="AQ27" i="7" s="1"/>
  <c r="AN27" i="7"/>
  <c r="AK27" i="7"/>
  <c r="AL27" i="7" s="1"/>
  <c r="AA27" i="7"/>
  <c r="X27" i="7"/>
  <c r="BZ26" i="7"/>
  <c r="BX26" i="7"/>
  <c r="BS26" i="7"/>
  <c r="BI26" i="7"/>
  <c r="BG26" i="7"/>
  <c r="BB26" i="7"/>
  <c r="AP26" i="7"/>
  <c r="AM26" i="7"/>
  <c r="AR26" i="7" s="1"/>
  <c r="AK26" i="7"/>
  <c r="X26" i="7"/>
  <c r="BV25" i="7"/>
  <c r="BS25" i="7"/>
  <c r="BT25" i="7" s="1"/>
  <c r="BW25" i="7" s="1"/>
  <c r="BE25" i="7"/>
  <c r="BB25" i="7"/>
  <c r="BC25" i="7" s="1"/>
  <c r="AR25" i="7"/>
  <c r="BI25" i="7" s="1"/>
  <c r="BZ25" i="7" s="1"/>
  <c r="CA25" i="7" s="1"/>
  <c r="AK25" i="7"/>
  <c r="AL25" i="7" s="1"/>
  <c r="AA25" i="7"/>
  <c r="X25" i="7"/>
  <c r="Y25" i="7" s="1"/>
  <c r="AB25" i="7" s="1"/>
  <c r="U25" i="7"/>
  <c r="AP25" i="7" s="1"/>
  <c r="AQ25" i="7" s="1"/>
  <c r="S25" i="7"/>
  <c r="R25" i="7"/>
  <c r="Q25" i="7"/>
  <c r="P25" i="7"/>
  <c r="BZ24" i="7"/>
  <c r="BX24" i="7"/>
  <c r="BS24" i="7"/>
  <c r="BI24" i="7"/>
  <c r="BG24" i="7"/>
  <c r="BB24" i="7"/>
  <c r="AR24" i="7"/>
  <c r="AP24" i="7"/>
  <c r="AK24" i="7"/>
  <c r="X24" i="7"/>
  <c r="BV23" i="7"/>
  <c r="BS23" i="7"/>
  <c r="BT23" i="7" s="1"/>
  <c r="BW23" i="7" s="1"/>
  <c r="BE23" i="7"/>
  <c r="BB23" i="7"/>
  <c r="BC23" i="7" s="1"/>
  <c r="AR23" i="7"/>
  <c r="AN23" i="7"/>
  <c r="AK23" i="7"/>
  <c r="AL23" i="7" s="1"/>
  <c r="AO23" i="7" s="1"/>
  <c r="AA23" i="7"/>
  <c r="X23" i="7"/>
  <c r="Y23" i="7" s="1"/>
  <c r="AB23" i="7" s="1"/>
  <c r="U23" i="7"/>
  <c r="AP23" i="7" s="1"/>
  <c r="AQ23" i="7" s="1"/>
  <c r="S23" i="7"/>
  <c r="R23" i="7"/>
  <c r="Q23" i="7"/>
  <c r="P23" i="7"/>
  <c r="BS22" i="7"/>
  <c r="BB22" i="7"/>
  <c r="AM22" i="7"/>
  <c r="AR22" i="7" s="1"/>
  <c r="AK22" i="7"/>
  <c r="X22" i="7"/>
  <c r="U22" i="7"/>
  <c r="S22" i="7"/>
  <c r="R22" i="7"/>
  <c r="Q22" i="7"/>
  <c r="P22" i="7"/>
  <c r="BV21" i="7"/>
  <c r="BS21" i="7"/>
  <c r="BT21" i="7" s="1"/>
  <c r="BW21" i="7" s="1"/>
  <c r="BE21" i="7"/>
  <c r="BB21" i="7"/>
  <c r="BC21" i="7" s="1"/>
  <c r="AR21" i="7"/>
  <c r="BI21" i="7" s="1"/>
  <c r="BZ21" i="7" s="1"/>
  <c r="AN21" i="7"/>
  <c r="AK21" i="7"/>
  <c r="AL21" i="7" s="1"/>
  <c r="AO21" i="7" s="1"/>
  <c r="AA21" i="7"/>
  <c r="X21" i="7"/>
  <c r="Y21" i="7" s="1"/>
  <c r="AB21" i="7" s="1"/>
  <c r="U21" i="7"/>
  <c r="AP21" i="7" s="1"/>
  <c r="S21" i="7"/>
  <c r="R21" i="7"/>
  <c r="Q21" i="7"/>
  <c r="P21" i="7"/>
  <c r="BZ20" i="7"/>
  <c r="BS20" i="7"/>
  <c r="BX20" i="7" s="1"/>
  <c r="BZ19" i="7"/>
  <c r="CA19" i="7" s="1"/>
  <c r="BV19" i="7"/>
  <c r="BS19" i="7"/>
  <c r="BX19" i="7" s="1"/>
  <c r="BZ18" i="7"/>
  <c r="BS18" i="7"/>
  <c r="BX18" i="7" s="1"/>
  <c r="BZ17" i="7"/>
  <c r="CA17" i="7" s="1"/>
  <c r="BV17" i="7"/>
  <c r="BS17" i="7"/>
  <c r="BX17" i="7" s="1"/>
  <c r="BY17" i="7" s="1"/>
  <c r="BZ16" i="7"/>
  <c r="BS16" i="7"/>
  <c r="BX16" i="7" s="1"/>
  <c r="BZ15" i="7"/>
  <c r="CA15" i="7" s="1"/>
  <c r="BV15" i="7"/>
  <c r="BS15" i="7"/>
  <c r="BX15" i="7" s="1"/>
  <c r="BZ14" i="7"/>
  <c r="BS14" i="7"/>
  <c r="BX14" i="7" s="1"/>
  <c r="BZ13" i="7"/>
  <c r="CA13" i="7" s="1"/>
  <c r="BV13" i="7"/>
  <c r="BS13" i="7"/>
  <c r="BX13" i="7" s="1"/>
  <c r="BF21" i="7" l="1"/>
  <c r="V22" i="7"/>
  <c r="AP22" i="7"/>
  <c r="AQ21" i="7" s="1"/>
  <c r="BI23" i="7"/>
  <c r="BZ23" i="7" s="1"/>
  <c r="CA23" i="7" s="1"/>
  <c r="AS23" i="7"/>
  <c r="AS25" i="7"/>
  <c r="AO27" i="7"/>
  <c r="AT27" i="7"/>
  <c r="BF27" i="7"/>
  <c r="BK27" i="7"/>
  <c r="Y27" i="7"/>
  <c r="AB27" i="7" s="1"/>
  <c r="AB29" i="7"/>
  <c r="BI29" i="7"/>
  <c r="BZ29" i="7" s="1"/>
  <c r="CA29" i="7" s="1"/>
  <c r="AS29" i="7"/>
  <c r="BF29" i="7"/>
  <c r="AL29" i="7"/>
  <c r="AO29" i="7" s="1"/>
  <c r="AO31" i="7"/>
  <c r="AT31" i="7"/>
  <c r="BF31" i="7"/>
  <c r="BK31" i="7"/>
  <c r="Y31" i="7"/>
  <c r="AB31" i="7" s="1"/>
  <c r="AB33" i="7"/>
  <c r="BI33" i="7"/>
  <c r="BZ33" i="7" s="1"/>
  <c r="AS33" i="7"/>
  <c r="BF33" i="7"/>
  <c r="AL33" i="7"/>
  <c r="AO33" i="7" s="1"/>
  <c r="AP35" i="7"/>
  <c r="V35" i="7"/>
  <c r="W35" i="7" s="1"/>
  <c r="BX35" i="7" s="1"/>
  <c r="AB35" i="7"/>
  <c r="AO35" i="7"/>
  <c r="BF35" i="7"/>
  <c r="BW35" i="7"/>
  <c r="Q39" i="7"/>
  <c r="S39" i="7"/>
  <c r="AP36" i="7"/>
  <c r="V36" i="7"/>
  <c r="BG36" i="7" s="1"/>
  <c r="X39" i="7"/>
  <c r="CB17" i="7"/>
  <c r="BY19" i="7"/>
  <c r="CB19" i="7" s="1"/>
  <c r="BY13" i="7"/>
  <c r="CB13" i="7" s="1"/>
  <c r="BY15" i="7"/>
  <c r="CB27" i="7"/>
  <c r="CB31" i="7"/>
  <c r="AS21" i="7"/>
  <c r="AT21" i="7" s="1"/>
  <c r="BI22" i="7"/>
  <c r="CA21" i="7" s="1"/>
  <c r="AT23" i="7"/>
  <c r="BG22" i="7"/>
  <c r="W22" i="7"/>
  <c r="BX22" i="7" s="1"/>
  <c r="BG29" i="7"/>
  <c r="W29" i="7"/>
  <c r="BX29" i="7" s="1"/>
  <c r="BG33" i="7"/>
  <c r="W33" i="7"/>
  <c r="BX33" i="7" s="1"/>
  <c r="BZ35" i="7"/>
  <c r="CA35" i="7" s="1"/>
  <c r="BJ35" i="7"/>
  <c r="CB15" i="7"/>
  <c r="BF23" i="7"/>
  <c r="BF25" i="7"/>
  <c r="AT25" i="7"/>
  <c r="AK39" i="7"/>
  <c r="BT13" i="7"/>
  <c r="BW13" i="7" s="1"/>
  <c r="BT15" i="7"/>
  <c r="BW15" i="7" s="1"/>
  <c r="BT17" i="7"/>
  <c r="BW17" i="7" s="1"/>
  <c r="BT19" i="7"/>
  <c r="BW19" i="7" s="1"/>
  <c r="V21" i="7"/>
  <c r="V23" i="7"/>
  <c r="V25" i="7"/>
  <c r="AN25" i="7"/>
  <c r="AO25" i="7" s="1"/>
  <c r="AP29" i="7"/>
  <c r="AQ29" i="7" s="1"/>
  <c r="AT29" i="7" s="1"/>
  <c r="BJ29" i="7"/>
  <c r="V30" i="7"/>
  <c r="AP33" i="7"/>
  <c r="V34" i="7"/>
  <c r="AP34" i="7"/>
  <c r="AP39" i="7" s="1"/>
  <c r="BI34" i="7"/>
  <c r="BG35" i="7"/>
  <c r="BH35" i="7" s="1"/>
  <c r="W36" i="7"/>
  <c r="BX36" i="7" s="1"/>
  <c r="BY35" i="7" s="1"/>
  <c r="BJ21" i="7"/>
  <c r="BJ23" i="7"/>
  <c r="BJ25" i="7"/>
  <c r="AS35" i="7"/>
  <c r="AM39" i="6"/>
  <c r="Z39" i="6"/>
  <c r="O39" i="6"/>
  <c r="N39" i="6"/>
  <c r="M39" i="6"/>
  <c r="K39" i="6"/>
  <c r="J39" i="6"/>
  <c r="I39" i="6"/>
  <c r="H39" i="6"/>
  <c r="BS36" i="6"/>
  <c r="BB36" i="6"/>
  <c r="AR36" i="6"/>
  <c r="BI36" i="6" s="1"/>
  <c r="BZ36" i="6" s="1"/>
  <c r="AK36" i="6"/>
  <c r="X36" i="6"/>
  <c r="U36" i="6"/>
  <c r="S36" i="6"/>
  <c r="R36" i="6"/>
  <c r="Q36" i="6"/>
  <c r="P36" i="6"/>
  <c r="BV35" i="6"/>
  <c r="BS35" i="6"/>
  <c r="BT35" i="6" s="1"/>
  <c r="BE35" i="6"/>
  <c r="BB35" i="6"/>
  <c r="BC35" i="6" s="1"/>
  <c r="AR35" i="6"/>
  <c r="AN35" i="6"/>
  <c r="AK35" i="6"/>
  <c r="AL35" i="6" s="1"/>
  <c r="AA35" i="6"/>
  <c r="X35" i="6"/>
  <c r="Y35" i="6" s="1"/>
  <c r="U35" i="6"/>
  <c r="S35" i="6"/>
  <c r="R35" i="6"/>
  <c r="Q35" i="6"/>
  <c r="P35" i="6"/>
  <c r="BS34" i="6"/>
  <c r="BS39" i="6" s="1"/>
  <c r="BB34" i="6"/>
  <c r="BB39" i="6" s="1"/>
  <c r="AR34" i="6"/>
  <c r="AK34" i="6"/>
  <c r="AK39" i="6" s="1"/>
  <c r="X34" i="6"/>
  <c r="X39" i="6" s="1"/>
  <c r="U34" i="6"/>
  <c r="S34" i="6"/>
  <c r="S39" i="6" s="1"/>
  <c r="R34" i="6"/>
  <c r="R39" i="6" s="1"/>
  <c r="Q34" i="6"/>
  <c r="Q39" i="6" s="1"/>
  <c r="P34" i="6"/>
  <c r="P39" i="6" s="1"/>
  <c r="BV33" i="6"/>
  <c r="BS33" i="6"/>
  <c r="BT33" i="6" s="1"/>
  <c r="BE33" i="6"/>
  <c r="BB33" i="6"/>
  <c r="BC33" i="6" s="1"/>
  <c r="AR33" i="6"/>
  <c r="AN33" i="6"/>
  <c r="AK33" i="6"/>
  <c r="AL33" i="6" s="1"/>
  <c r="AA33" i="6"/>
  <c r="X33" i="6"/>
  <c r="Y33" i="6" s="1"/>
  <c r="U33" i="6"/>
  <c r="S33" i="6"/>
  <c r="R33" i="6"/>
  <c r="Q33" i="6"/>
  <c r="P33" i="6"/>
  <c r="BZ32" i="6"/>
  <c r="BX32" i="6"/>
  <c r="BS32" i="6"/>
  <c r="BI32" i="6"/>
  <c r="BG32" i="6"/>
  <c r="BB32" i="6"/>
  <c r="AR32" i="6"/>
  <c r="AP32" i="6"/>
  <c r="AK32" i="6"/>
  <c r="X32" i="6"/>
  <c r="BZ31" i="6"/>
  <c r="CA31" i="6" s="1"/>
  <c r="BX31" i="6"/>
  <c r="BY31" i="6" s="1"/>
  <c r="BV31" i="6"/>
  <c r="BS31" i="6"/>
  <c r="BT31" i="6" s="1"/>
  <c r="BI31" i="6"/>
  <c r="BJ31" i="6" s="1"/>
  <c r="BG31" i="6"/>
  <c r="BH31" i="6" s="1"/>
  <c r="BE31" i="6"/>
  <c r="BB31" i="6"/>
  <c r="BC31" i="6" s="1"/>
  <c r="AR31" i="6"/>
  <c r="AS31" i="6" s="1"/>
  <c r="AP31" i="6"/>
  <c r="AQ31" i="6" s="1"/>
  <c r="AN31" i="6"/>
  <c r="AK31" i="6"/>
  <c r="AL31" i="6" s="1"/>
  <c r="AA31" i="6"/>
  <c r="X31" i="6"/>
  <c r="Y31" i="6" s="1"/>
  <c r="BS30" i="6"/>
  <c r="BB30" i="6"/>
  <c r="AR30" i="6"/>
  <c r="BI30" i="6" s="1"/>
  <c r="BZ30" i="6" s="1"/>
  <c r="AK30" i="6"/>
  <c r="X30" i="6"/>
  <c r="U30" i="6"/>
  <c r="S30" i="6"/>
  <c r="R30" i="6"/>
  <c r="Q30" i="6"/>
  <c r="P30" i="6"/>
  <c r="BV29" i="6"/>
  <c r="BS29" i="6"/>
  <c r="BT29" i="6" s="1"/>
  <c r="BE29" i="6"/>
  <c r="BB29" i="6"/>
  <c r="BC29" i="6" s="1"/>
  <c r="AR29" i="6"/>
  <c r="AN29" i="6"/>
  <c r="AK29" i="6"/>
  <c r="AL29" i="6" s="1"/>
  <c r="AA29" i="6"/>
  <c r="X29" i="6"/>
  <c r="Y29" i="6" s="1"/>
  <c r="U29" i="6"/>
  <c r="S29" i="6"/>
  <c r="R29" i="6"/>
  <c r="Q29" i="6"/>
  <c r="P29" i="6"/>
  <c r="BZ28" i="6"/>
  <c r="BX28" i="6"/>
  <c r="BS28" i="6"/>
  <c r="BI28" i="6"/>
  <c r="BG28" i="6"/>
  <c r="BB28" i="6"/>
  <c r="AR28" i="6"/>
  <c r="AP28" i="6"/>
  <c r="AK28" i="6"/>
  <c r="X28" i="6"/>
  <c r="BZ27" i="6"/>
  <c r="CA27" i="6" s="1"/>
  <c r="BX27" i="6"/>
  <c r="BY27" i="6" s="1"/>
  <c r="BV27" i="6"/>
  <c r="BS27" i="6"/>
  <c r="BT27" i="6" s="1"/>
  <c r="BI27" i="6"/>
  <c r="BJ27" i="6" s="1"/>
  <c r="BG27" i="6"/>
  <c r="BH27" i="6" s="1"/>
  <c r="BE27" i="6"/>
  <c r="BB27" i="6"/>
  <c r="BC27" i="6" s="1"/>
  <c r="AR27" i="6"/>
  <c r="AS27" i="6" s="1"/>
  <c r="AP27" i="6"/>
  <c r="AQ27" i="6" s="1"/>
  <c r="AN27" i="6"/>
  <c r="AK27" i="6"/>
  <c r="AL27" i="6" s="1"/>
  <c r="AA27" i="6"/>
  <c r="X27" i="6"/>
  <c r="Y27" i="6" s="1"/>
  <c r="BZ26" i="6"/>
  <c r="BX26" i="6"/>
  <c r="BS26" i="6"/>
  <c r="BI26" i="6"/>
  <c r="BG26" i="6"/>
  <c r="BB26" i="6"/>
  <c r="AP26" i="6"/>
  <c r="AM26" i="6"/>
  <c r="AR26" i="6" s="1"/>
  <c r="AK26" i="6"/>
  <c r="X26" i="6"/>
  <c r="BV25" i="6"/>
  <c r="BS25" i="6"/>
  <c r="BT25" i="6" s="1"/>
  <c r="BE25" i="6"/>
  <c r="BB25" i="6"/>
  <c r="BC25" i="6" s="1"/>
  <c r="AR25" i="6"/>
  <c r="AN25" i="6"/>
  <c r="AK25" i="6"/>
  <c r="AL25" i="6" s="1"/>
  <c r="AA25" i="6"/>
  <c r="X25" i="6"/>
  <c r="Y25" i="6" s="1"/>
  <c r="U25" i="6"/>
  <c r="S25" i="6"/>
  <c r="R25" i="6"/>
  <c r="Q25" i="6"/>
  <c r="P25" i="6"/>
  <c r="BZ24" i="6"/>
  <c r="BX24" i="6"/>
  <c r="BS24" i="6"/>
  <c r="BI24" i="6"/>
  <c r="BG24" i="6"/>
  <c r="BB24" i="6"/>
  <c r="AR24" i="6"/>
  <c r="AP24" i="6"/>
  <c r="AK24" i="6"/>
  <c r="X24" i="6"/>
  <c r="BV23" i="6"/>
  <c r="BS23" i="6"/>
  <c r="BT23" i="6" s="1"/>
  <c r="BE23" i="6"/>
  <c r="BB23" i="6"/>
  <c r="BC23" i="6" s="1"/>
  <c r="AR23" i="6"/>
  <c r="AN23" i="6"/>
  <c r="AK23" i="6"/>
  <c r="AL23" i="6" s="1"/>
  <c r="AA23" i="6"/>
  <c r="X23" i="6"/>
  <c r="Y23" i="6" s="1"/>
  <c r="U23" i="6"/>
  <c r="S23" i="6"/>
  <c r="R23" i="6"/>
  <c r="Q23" i="6"/>
  <c r="P23" i="6"/>
  <c r="BS22" i="6"/>
  <c r="BB22" i="6"/>
  <c r="AM22" i="6"/>
  <c r="AR22" i="6" s="1"/>
  <c r="BI22" i="6" s="1"/>
  <c r="BZ22" i="6" s="1"/>
  <c r="AK22" i="6"/>
  <c r="X22" i="6"/>
  <c r="U22" i="6"/>
  <c r="S22" i="6"/>
  <c r="R22" i="6"/>
  <c r="Q22" i="6"/>
  <c r="P22" i="6"/>
  <c r="BV21" i="6"/>
  <c r="BS21" i="6"/>
  <c r="BT21" i="6" s="1"/>
  <c r="BE21" i="6"/>
  <c r="BB21" i="6"/>
  <c r="BC21" i="6" s="1"/>
  <c r="AR21" i="6"/>
  <c r="AN21" i="6"/>
  <c r="AK21" i="6"/>
  <c r="AL21" i="6" s="1"/>
  <c r="AA21" i="6"/>
  <c r="X21" i="6"/>
  <c r="Y21" i="6" s="1"/>
  <c r="U21" i="6"/>
  <c r="S21" i="6"/>
  <c r="R21" i="6"/>
  <c r="Q21" i="6"/>
  <c r="P21" i="6"/>
  <c r="BZ20" i="6"/>
  <c r="BS20" i="6"/>
  <c r="BX20" i="6" s="1"/>
  <c r="BZ19" i="6"/>
  <c r="CA19" i="6" s="1"/>
  <c r="BV19" i="6"/>
  <c r="BS19" i="6"/>
  <c r="BZ18" i="6"/>
  <c r="BS18" i="6"/>
  <c r="BX18" i="6" s="1"/>
  <c r="BZ17" i="6"/>
  <c r="CA17" i="6" s="1"/>
  <c r="BV17" i="6"/>
  <c r="BS17" i="6"/>
  <c r="BZ16" i="6"/>
  <c r="BS16" i="6"/>
  <c r="BX16" i="6" s="1"/>
  <c r="BZ15" i="6"/>
  <c r="CA15" i="6" s="1"/>
  <c r="BV15" i="6"/>
  <c r="BS15" i="6"/>
  <c r="BZ14" i="6"/>
  <c r="BS14" i="6"/>
  <c r="BX14" i="6" s="1"/>
  <c r="BZ13" i="6"/>
  <c r="CA13" i="6" s="1"/>
  <c r="BV13" i="6"/>
  <c r="BS13" i="6"/>
  <c r="AN29" i="5"/>
  <c r="AR32" i="5"/>
  <c r="AM26" i="5"/>
  <c r="AM22" i="5"/>
  <c r="BX32" i="5"/>
  <c r="BX31" i="5"/>
  <c r="BX26" i="5"/>
  <c r="BX24" i="5"/>
  <c r="BG32" i="5"/>
  <c r="BG31" i="5"/>
  <c r="BG26" i="5"/>
  <c r="AP26" i="5"/>
  <c r="AP24" i="5"/>
  <c r="BS36" i="5"/>
  <c r="BS35" i="5"/>
  <c r="BS34" i="5"/>
  <c r="BS33" i="5"/>
  <c r="BS32" i="5"/>
  <c r="BS31" i="5"/>
  <c r="BS30" i="5"/>
  <c r="BS29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K21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BZ34" i="7" l="1"/>
  <c r="CA33" i="7" s="1"/>
  <c r="BJ33" i="7"/>
  <c r="AQ33" i="7"/>
  <c r="AT33" i="7" s="1"/>
  <c r="AQ35" i="7"/>
  <c r="AT35" i="7" s="1"/>
  <c r="W30" i="7"/>
  <c r="BX30" i="7" s="1"/>
  <c r="BG30" i="7"/>
  <c r="W25" i="7"/>
  <c r="BX25" i="7" s="1"/>
  <c r="BY25" i="7" s="1"/>
  <c r="CB25" i="7" s="1"/>
  <c r="BG25" i="7"/>
  <c r="BH25" i="7" s="1"/>
  <c r="BY29" i="7"/>
  <c r="CB29" i="7" s="1"/>
  <c r="W34" i="7"/>
  <c r="V39" i="7"/>
  <c r="BG34" i="7"/>
  <c r="BG39" i="7" s="1"/>
  <c r="W23" i="7"/>
  <c r="BX23" i="7" s="1"/>
  <c r="BY23" i="7" s="1"/>
  <c r="CB23" i="7" s="1"/>
  <c r="BG23" i="7"/>
  <c r="BH23" i="7" s="1"/>
  <c r="BK23" i="7" s="1"/>
  <c r="BH29" i="7"/>
  <c r="BK29" i="7" s="1"/>
  <c r="BK25" i="7"/>
  <c r="W21" i="7"/>
  <c r="BX21" i="7" s="1"/>
  <c r="BY21" i="7" s="1"/>
  <c r="CB21" i="7" s="1"/>
  <c r="BG21" i="7"/>
  <c r="BH21" i="7" s="1"/>
  <c r="BK21" i="7" s="1"/>
  <c r="BK35" i="7"/>
  <c r="BH33" i="7"/>
  <c r="BK33" i="7" s="1"/>
  <c r="CB35" i="7"/>
  <c r="BX13" i="6"/>
  <c r="BY13" i="6" s="1"/>
  <c r="BT13" i="6"/>
  <c r="BW13" i="6"/>
  <c r="CB13" i="6"/>
  <c r="BX15" i="6"/>
  <c r="BY15" i="6" s="1"/>
  <c r="BT15" i="6"/>
  <c r="BW15" i="6"/>
  <c r="CB15" i="6"/>
  <c r="BX17" i="6"/>
  <c r="BY17" i="6" s="1"/>
  <c r="BT17" i="6"/>
  <c r="BW17" i="6"/>
  <c r="CB17" i="6"/>
  <c r="BX19" i="6"/>
  <c r="BY19" i="6" s="1"/>
  <c r="BT19" i="6"/>
  <c r="BW19" i="6"/>
  <c r="CB19" i="6"/>
  <c r="AP21" i="6"/>
  <c r="V21" i="6"/>
  <c r="AB21" i="6"/>
  <c r="AO21" i="6"/>
  <c r="BI21" i="6"/>
  <c r="AS21" i="6"/>
  <c r="BF21" i="6"/>
  <c r="BW21" i="6"/>
  <c r="AP22" i="6"/>
  <c r="V22" i="6"/>
  <c r="AP23" i="6"/>
  <c r="AQ23" i="6" s="1"/>
  <c r="V23" i="6"/>
  <c r="AB23" i="6"/>
  <c r="AO23" i="6"/>
  <c r="BI23" i="6"/>
  <c r="AS23" i="6"/>
  <c r="AT23" i="6" s="1"/>
  <c r="BF23" i="6"/>
  <c r="BW23" i="6"/>
  <c r="AP25" i="6"/>
  <c r="AQ25" i="6" s="1"/>
  <c r="V25" i="6"/>
  <c r="AB25" i="6"/>
  <c r="AO25" i="6"/>
  <c r="BI25" i="6"/>
  <c r="AS25" i="6"/>
  <c r="AT25" i="6" s="1"/>
  <c r="BF25" i="6"/>
  <c r="BW25" i="6"/>
  <c r="AB27" i="6"/>
  <c r="AO27" i="6"/>
  <c r="AT27" i="6"/>
  <c r="BF27" i="6"/>
  <c r="BK27" i="6"/>
  <c r="BW27" i="6"/>
  <c r="CB27" i="6"/>
  <c r="AP29" i="6"/>
  <c r="V29" i="6"/>
  <c r="AB29" i="6"/>
  <c r="AO29" i="6"/>
  <c r="BI29" i="6"/>
  <c r="AS29" i="6"/>
  <c r="BF29" i="6"/>
  <c r="BW29" i="6"/>
  <c r="AP30" i="6"/>
  <c r="V30" i="6"/>
  <c r="AB31" i="6"/>
  <c r="AO31" i="6"/>
  <c r="AT31" i="6"/>
  <c r="BF31" i="6"/>
  <c r="BK31" i="6"/>
  <c r="BW31" i="6"/>
  <c r="CB31" i="6"/>
  <c r="AP33" i="6"/>
  <c r="V33" i="6"/>
  <c r="AB33" i="6"/>
  <c r="AO33" i="6"/>
  <c r="BI33" i="6"/>
  <c r="AS33" i="6"/>
  <c r="BF33" i="6"/>
  <c r="BW33" i="6"/>
  <c r="U39" i="6"/>
  <c r="AP34" i="6"/>
  <c r="V34" i="6"/>
  <c r="AR39" i="6"/>
  <c r="BI34" i="6"/>
  <c r="BZ34" i="6" s="1"/>
  <c r="AP35" i="6"/>
  <c r="V35" i="6"/>
  <c r="AB35" i="6"/>
  <c r="AO35" i="6"/>
  <c r="BI35" i="6"/>
  <c r="AS35" i="6"/>
  <c r="BF35" i="6"/>
  <c r="BW35" i="6"/>
  <c r="AP36" i="6"/>
  <c r="V36" i="6"/>
  <c r="BS39" i="5"/>
  <c r="AM39" i="5"/>
  <c r="Z39" i="5"/>
  <c r="O39" i="5"/>
  <c r="N39" i="5"/>
  <c r="M39" i="5"/>
  <c r="K39" i="5"/>
  <c r="J39" i="5"/>
  <c r="I39" i="5"/>
  <c r="H39" i="5"/>
  <c r="BX34" i="7" l="1"/>
  <c r="W39" i="7"/>
  <c r="BG36" i="6"/>
  <c r="W36" i="6"/>
  <c r="BX36" i="6" s="1"/>
  <c r="BZ35" i="6"/>
  <c r="CA35" i="6" s="1"/>
  <c r="BJ35" i="6"/>
  <c r="BG35" i="6"/>
  <c r="BH35" i="6" s="1"/>
  <c r="W35" i="6"/>
  <c r="BX35" i="6" s="1"/>
  <c r="BY35" i="6" s="1"/>
  <c r="AQ35" i="6"/>
  <c r="AT35" i="6" s="1"/>
  <c r="V39" i="6"/>
  <c r="BG34" i="6"/>
  <c r="BG39" i="6" s="1"/>
  <c r="W34" i="6"/>
  <c r="AP39" i="6"/>
  <c r="BZ33" i="6"/>
  <c r="CA33" i="6" s="1"/>
  <c r="BJ33" i="6"/>
  <c r="BG33" i="6"/>
  <c r="BH33" i="6" s="1"/>
  <c r="W33" i="6"/>
  <c r="BX33" i="6" s="1"/>
  <c r="AQ33" i="6"/>
  <c r="AT33" i="6" s="1"/>
  <c r="BG30" i="6"/>
  <c r="W30" i="6"/>
  <c r="BX30" i="6" s="1"/>
  <c r="BZ29" i="6"/>
  <c r="CA29" i="6" s="1"/>
  <c r="BJ29" i="6"/>
  <c r="BG29" i="6"/>
  <c r="BH29" i="6" s="1"/>
  <c r="W29" i="6"/>
  <c r="BX29" i="6" s="1"/>
  <c r="BY29" i="6" s="1"/>
  <c r="AQ29" i="6"/>
  <c r="AT29" i="6" s="1"/>
  <c r="BZ25" i="6"/>
  <c r="CA25" i="6" s="1"/>
  <c r="BJ25" i="6"/>
  <c r="BG25" i="6"/>
  <c r="BH25" i="6" s="1"/>
  <c r="W25" i="6"/>
  <c r="BX25" i="6" s="1"/>
  <c r="BY25" i="6" s="1"/>
  <c r="BZ23" i="6"/>
  <c r="CA23" i="6" s="1"/>
  <c r="BJ23" i="6"/>
  <c r="BG23" i="6"/>
  <c r="BH23" i="6" s="1"/>
  <c r="W23" i="6"/>
  <c r="BX23" i="6" s="1"/>
  <c r="BY23" i="6" s="1"/>
  <c r="BG22" i="6"/>
  <c r="W22" i="6"/>
  <c r="BX22" i="6" s="1"/>
  <c r="BZ21" i="6"/>
  <c r="CA21" i="6" s="1"/>
  <c r="BJ21" i="6"/>
  <c r="BG21" i="6"/>
  <c r="BH21" i="6" s="1"/>
  <c r="W21" i="6"/>
  <c r="BX21" i="6" s="1"/>
  <c r="BY21" i="6" s="1"/>
  <c r="AQ21" i="6"/>
  <c r="AT21" i="6" s="1"/>
  <c r="U36" i="5"/>
  <c r="AP36" i="5" s="1"/>
  <c r="U35" i="5"/>
  <c r="U34" i="5"/>
  <c r="U33" i="5"/>
  <c r="U30" i="5"/>
  <c r="U29" i="5"/>
  <c r="U25" i="5"/>
  <c r="X25" i="5"/>
  <c r="U23" i="5"/>
  <c r="U22" i="5"/>
  <c r="U21" i="5"/>
  <c r="AR36" i="5"/>
  <c r="BI36" i="5" s="1"/>
  <c r="BZ36" i="5" s="1"/>
  <c r="X36" i="5"/>
  <c r="S36" i="5"/>
  <c r="R36" i="5"/>
  <c r="Q36" i="5"/>
  <c r="P36" i="5"/>
  <c r="BV35" i="5"/>
  <c r="BE35" i="5"/>
  <c r="AR35" i="5"/>
  <c r="BI35" i="5" s="1"/>
  <c r="AN35" i="5"/>
  <c r="AA35" i="5"/>
  <c r="X35" i="5"/>
  <c r="S35" i="5"/>
  <c r="R35" i="5"/>
  <c r="Q35" i="5"/>
  <c r="P35" i="5"/>
  <c r="AR34" i="5"/>
  <c r="X34" i="5"/>
  <c r="X39" i="5" s="1"/>
  <c r="S34" i="5"/>
  <c r="S39" i="5" s="1"/>
  <c r="R34" i="5"/>
  <c r="R39" i="5" s="1"/>
  <c r="Q34" i="5"/>
  <c r="Q39" i="5" s="1"/>
  <c r="P34" i="5"/>
  <c r="P39" i="5" s="1"/>
  <c r="BV33" i="5"/>
  <c r="BT33" i="5"/>
  <c r="BE33" i="5"/>
  <c r="AR33" i="5"/>
  <c r="BI33" i="5" s="1"/>
  <c r="BZ33" i="5" s="1"/>
  <c r="AN33" i="5"/>
  <c r="AA33" i="5"/>
  <c r="X33" i="5"/>
  <c r="S33" i="5"/>
  <c r="R33" i="5"/>
  <c r="Q33" i="5"/>
  <c r="P33" i="5"/>
  <c r="BZ32" i="5"/>
  <c r="BI32" i="5"/>
  <c r="AP32" i="5"/>
  <c r="X32" i="5"/>
  <c r="BZ31" i="5"/>
  <c r="BV31" i="5"/>
  <c r="BI31" i="5"/>
  <c r="BE31" i="5"/>
  <c r="AR31" i="5"/>
  <c r="AP31" i="5"/>
  <c r="AN31" i="5"/>
  <c r="AA31" i="5"/>
  <c r="X31" i="5"/>
  <c r="AR30" i="5"/>
  <c r="BI30" i="5" s="1"/>
  <c r="BZ30" i="5" s="1"/>
  <c r="X30" i="5"/>
  <c r="S30" i="5"/>
  <c r="R30" i="5"/>
  <c r="Q30" i="5"/>
  <c r="P30" i="5"/>
  <c r="BV29" i="5"/>
  <c r="BT29" i="5"/>
  <c r="BW29" i="5" s="1"/>
  <c r="BE29" i="5"/>
  <c r="AR29" i="5"/>
  <c r="BI29" i="5" s="1"/>
  <c r="BZ29" i="5" s="1"/>
  <c r="AA29" i="5"/>
  <c r="X29" i="5"/>
  <c r="S29" i="5"/>
  <c r="R29" i="5"/>
  <c r="Q29" i="5"/>
  <c r="P29" i="5"/>
  <c r="BZ28" i="5"/>
  <c r="BX28" i="5"/>
  <c r="BS28" i="5"/>
  <c r="BI28" i="5"/>
  <c r="BG28" i="5"/>
  <c r="AR28" i="5"/>
  <c r="AP28" i="5"/>
  <c r="X28" i="5"/>
  <c r="BZ27" i="5"/>
  <c r="BX27" i="5"/>
  <c r="BV27" i="5"/>
  <c r="BS27" i="5"/>
  <c r="BI27" i="5"/>
  <c r="BJ27" i="5" s="1"/>
  <c r="BG27" i="5"/>
  <c r="BE27" i="5"/>
  <c r="AR27" i="5"/>
  <c r="AS27" i="5" s="1"/>
  <c r="AP27" i="5"/>
  <c r="AQ27" i="5" s="1"/>
  <c r="AN27" i="5"/>
  <c r="AA27" i="5"/>
  <c r="X27" i="5"/>
  <c r="BZ26" i="5"/>
  <c r="BS26" i="5"/>
  <c r="BI26" i="5"/>
  <c r="AR26" i="5"/>
  <c r="X26" i="5"/>
  <c r="BV25" i="5"/>
  <c r="BS25" i="5"/>
  <c r="BE25" i="5"/>
  <c r="BC25" i="5"/>
  <c r="AR25" i="5"/>
  <c r="BI25" i="5" s="1"/>
  <c r="AN25" i="5"/>
  <c r="AA25" i="5"/>
  <c r="S25" i="5"/>
  <c r="R25" i="5"/>
  <c r="Q25" i="5"/>
  <c r="P25" i="5"/>
  <c r="BZ24" i="5"/>
  <c r="BS24" i="5"/>
  <c r="BI24" i="5"/>
  <c r="BG24" i="5"/>
  <c r="AR24" i="5"/>
  <c r="X24" i="5"/>
  <c r="BV23" i="5"/>
  <c r="BS23" i="5"/>
  <c r="BE23" i="5"/>
  <c r="AR23" i="5"/>
  <c r="BI23" i="5" s="1"/>
  <c r="AN23" i="5"/>
  <c r="AA23" i="5"/>
  <c r="X23" i="5"/>
  <c r="S23" i="5"/>
  <c r="R23" i="5"/>
  <c r="Q23" i="5"/>
  <c r="P23" i="5"/>
  <c r="BS22" i="5"/>
  <c r="AR22" i="5"/>
  <c r="BI22" i="5" s="1"/>
  <c r="BZ22" i="5" s="1"/>
  <c r="AK22" i="5"/>
  <c r="X22" i="5"/>
  <c r="S22" i="5"/>
  <c r="R22" i="5"/>
  <c r="Q22" i="5"/>
  <c r="P22" i="5"/>
  <c r="BV21" i="5"/>
  <c r="BS21" i="5"/>
  <c r="BE21" i="5"/>
  <c r="AR21" i="5"/>
  <c r="AN21" i="5"/>
  <c r="AA21" i="5"/>
  <c r="X21" i="5"/>
  <c r="S21" i="5"/>
  <c r="R21" i="5"/>
  <c r="Q21" i="5"/>
  <c r="P21" i="5"/>
  <c r="BZ20" i="5"/>
  <c r="BS20" i="5"/>
  <c r="BX20" i="5" s="1"/>
  <c r="BZ19" i="5"/>
  <c r="BV19" i="5"/>
  <c r="BS19" i="5"/>
  <c r="BZ18" i="5"/>
  <c r="BS18" i="5"/>
  <c r="BX18" i="5" s="1"/>
  <c r="BZ17" i="5"/>
  <c r="BV17" i="5"/>
  <c r="BS17" i="5"/>
  <c r="BZ16" i="5"/>
  <c r="BS16" i="5"/>
  <c r="BX16" i="5" s="1"/>
  <c r="BZ15" i="5"/>
  <c r="BV15" i="5"/>
  <c r="BS15" i="5"/>
  <c r="BZ14" i="5"/>
  <c r="BS14" i="5"/>
  <c r="BX14" i="5" s="1"/>
  <c r="BZ13" i="5"/>
  <c r="BV13" i="5"/>
  <c r="BS13" i="5"/>
  <c r="BX39" i="7" l="1"/>
  <c r="BY33" i="7"/>
  <c r="CB33" i="7" s="1"/>
  <c r="BK21" i="6"/>
  <c r="CB21" i="6"/>
  <c r="BK23" i="6"/>
  <c r="CB23" i="6"/>
  <c r="BK25" i="6"/>
  <c r="CB25" i="6"/>
  <c r="BK29" i="6"/>
  <c r="CB29" i="6"/>
  <c r="BK33" i="6"/>
  <c r="W39" i="6"/>
  <c r="BX34" i="6"/>
  <c r="BK35" i="6"/>
  <c r="CB35" i="6"/>
  <c r="V33" i="5"/>
  <c r="BG33" i="5" s="1"/>
  <c r="AP33" i="5"/>
  <c r="V21" i="5"/>
  <c r="AP21" i="5"/>
  <c r="V25" i="5"/>
  <c r="AP25" i="5"/>
  <c r="V34" i="5"/>
  <c r="BG34" i="5" s="1"/>
  <c r="AP34" i="5"/>
  <c r="V22" i="5"/>
  <c r="AP22" i="5"/>
  <c r="V29" i="5"/>
  <c r="BG29" i="5" s="1"/>
  <c r="AP29" i="5"/>
  <c r="V35" i="5"/>
  <c r="BG35" i="5" s="1"/>
  <c r="AP35" i="5"/>
  <c r="V23" i="5"/>
  <c r="AP23" i="5"/>
  <c r="AQ23" i="5" s="1"/>
  <c r="V30" i="5"/>
  <c r="BG30" i="5" s="1"/>
  <c r="AP30" i="5"/>
  <c r="BC23" i="5"/>
  <c r="BF23" i="5" s="1"/>
  <c r="BI34" i="5"/>
  <c r="BZ34" i="5" s="1"/>
  <c r="CA33" i="5" s="1"/>
  <c r="AR39" i="5"/>
  <c r="AS21" i="5"/>
  <c r="AK39" i="5"/>
  <c r="AQ31" i="5"/>
  <c r="W33" i="5"/>
  <c r="BX33" i="5" s="1"/>
  <c r="W35" i="5"/>
  <c r="BX35" i="5" s="1"/>
  <c r="W30" i="5"/>
  <c r="BX30" i="5" s="1"/>
  <c r="BB39" i="5"/>
  <c r="AL35" i="5"/>
  <c r="AO35" i="5" s="1"/>
  <c r="V36" i="5"/>
  <c r="BG36" i="5" s="1"/>
  <c r="U39" i="5"/>
  <c r="CA27" i="5"/>
  <c r="BT35" i="5"/>
  <c r="BW35" i="5" s="1"/>
  <c r="BT15" i="5"/>
  <c r="BW15" i="5" s="1"/>
  <c r="BT27" i="5"/>
  <c r="BW27" i="5" s="1"/>
  <c r="CA31" i="5"/>
  <c r="AL31" i="5"/>
  <c r="AO31" i="5" s="1"/>
  <c r="BC33" i="5"/>
  <c r="BF33" i="5" s="1"/>
  <c r="AL27" i="5"/>
  <c r="AO27" i="5" s="1"/>
  <c r="BT23" i="5"/>
  <c r="BW23" i="5" s="1"/>
  <c r="AS31" i="5"/>
  <c r="AS33" i="5"/>
  <c r="BF25" i="5"/>
  <c r="BJ31" i="5"/>
  <c r="BT17" i="5"/>
  <c r="BW17" i="5" s="1"/>
  <c r="BC35" i="5"/>
  <c r="BF35" i="5" s="1"/>
  <c r="BT13" i="5"/>
  <c r="BW13" i="5" s="1"/>
  <c r="AQ25" i="5"/>
  <c r="BC31" i="5"/>
  <c r="BF31" i="5" s="1"/>
  <c r="BT31" i="5"/>
  <c r="BW31" i="5" s="1"/>
  <c r="CA15" i="5"/>
  <c r="BY27" i="5"/>
  <c r="CB27" i="5" s="1"/>
  <c r="BY31" i="5"/>
  <c r="CB31" i="5" s="1"/>
  <c r="AS29" i="5"/>
  <c r="CA19" i="5"/>
  <c r="CA17" i="5"/>
  <c r="CA13" i="5"/>
  <c r="CA29" i="5"/>
  <c r="BW33" i="5"/>
  <c r="BC27" i="5"/>
  <c r="BF27" i="5" s="1"/>
  <c r="BI21" i="5"/>
  <c r="BZ21" i="5" s="1"/>
  <c r="CA21" i="5" s="1"/>
  <c r="BT25" i="5"/>
  <c r="BW25" i="5" s="1"/>
  <c r="BC29" i="5"/>
  <c r="BF29" i="5" s="1"/>
  <c r="BH27" i="5"/>
  <c r="BK27" i="5" s="1"/>
  <c r="AL29" i="5"/>
  <c r="AO29" i="5" s="1"/>
  <c r="AL23" i="5"/>
  <c r="AO23" i="5" s="1"/>
  <c r="AL25" i="5"/>
  <c r="AO25" i="5" s="1"/>
  <c r="AT27" i="5"/>
  <c r="BT21" i="5"/>
  <c r="BW21" i="5" s="1"/>
  <c r="BT19" i="5"/>
  <c r="BW19" i="5" s="1"/>
  <c r="BX13" i="5"/>
  <c r="BY13" i="5" s="1"/>
  <c r="Y33" i="5"/>
  <c r="AB33" i="5" s="1"/>
  <c r="Y31" i="5"/>
  <c r="AB31" i="5" s="1"/>
  <c r="Y29" i="5"/>
  <c r="AB29" i="5" s="1"/>
  <c r="Y27" i="5"/>
  <c r="AB27" i="5" s="1"/>
  <c r="Y21" i="5"/>
  <c r="AB21" i="5" s="1"/>
  <c r="BZ35" i="5"/>
  <c r="CA35" i="5" s="1"/>
  <c r="BJ35" i="5"/>
  <c r="BZ23" i="5"/>
  <c r="CA23" i="5" s="1"/>
  <c r="BJ23" i="5"/>
  <c r="BJ25" i="5"/>
  <c r="BZ25" i="5"/>
  <c r="CA25" i="5" s="1"/>
  <c r="Y23" i="5"/>
  <c r="AB23" i="5" s="1"/>
  <c r="Y25" i="5"/>
  <c r="AB25" i="5" s="1"/>
  <c r="BJ29" i="5"/>
  <c r="Y35" i="5"/>
  <c r="AB35" i="5" s="1"/>
  <c r="BX17" i="5"/>
  <c r="BY17" i="5" s="1"/>
  <c r="AL21" i="5"/>
  <c r="AO21" i="5" s="1"/>
  <c r="BH31" i="5"/>
  <c r="AL33" i="5"/>
  <c r="AO33" i="5" s="1"/>
  <c r="BX15" i="5"/>
  <c r="BY15" i="5" s="1"/>
  <c r="BX19" i="5"/>
  <c r="BY19" i="5" s="1"/>
  <c r="BC21" i="5"/>
  <c r="BF21" i="5" s="1"/>
  <c r="AS23" i="5"/>
  <c r="AS25" i="5"/>
  <c r="AS35" i="5"/>
  <c r="BX39" i="6" l="1"/>
  <c r="BY33" i="6"/>
  <c r="CB33" i="6" s="1"/>
  <c r="AT31" i="5"/>
  <c r="BJ33" i="5"/>
  <c r="W29" i="5"/>
  <c r="BX29" i="5" s="1"/>
  <c r="BY29" i="5" s="1"/>
  <c r="CB29" i="5" s="1"/>
  <c r="W34" i="5"/>
  <c r="BX34" i="5" s="1"/>
  <c r="BY33" i="5" s="1"/>
  <c r="CB33" i="5" s="1"/>
  <c r="W23" i="5"/>
  <c r="BX23" i="5" s="1"/>
  <c r="BY23" i="5" s="1"/>
  <c r="CB23" i="5" s="1"/>
  <c r="BG23" i="5"/>
  <c r="BH23" i="5" s="1"/>
  <c r="W21" i="5"/>
  <c r="BX21" i="5" s="1"/>
  <c r="BG21" i="5"/>
  <c r="W22" i="5"/>
  <c r="BX22" i="5" s="1"/>
  <c r="BG22" i="5"/>
  <c r="W25" i="5"/>
  <c r="BX25" i="5" s="1"/>
  <c r="BY25" i="5" s="1"/>
  <c r="CB25" i="5" s="1"/>
  <c r="BG25" i="5"/>
  <c r="BH25" i="5" s="1"/>
  <c r="BK25" i="5" s="1"/>
  <c r="CB13" i="5"/>
  <c r="BJ21" i="5"/>
  <c r="BG39" i="5"/>
  <c r="AT23" i="5"/>
  <c r="AP39" i="5"/>
  <c r="W36" i="5"/>
  <c r="BX36" i="5" s="1"/>
  <c r="V39" i="5"/>
  <c r="CB19" i="5"/>
  <c r="BK31" i="5"/>
  <c r="BH35" i="5"/>
  <c r="BK35" i="5" s="1"/>
  <c r="AQ35" i="5"/>
  <c r="AT35" i="5" s="1"/>
  <c r="AQ33" i="5"/>
  <c r="AT33" i="5" s="1"/>
  <c r="CB15" i="5"/>
  <c r="AT25" i="5"/>
  <c r="AQ29" i="5"/>
  <c r="AT29" i="5" s="1"/>
  <c r="AQ21" i="5"/>
  <c r="AT21" i="5" s="1"/>
  <c r="CB17" i="5"/>
  <c r="BH29" i="5"/>
  <c r="BK29" i="5" s="1"/>
  <c r="BH33" i="5"/>
  <c r="BK33" i="5" s="1"/>
  <c r="BK23" i="5"/>
  <c r="BY21" i="5" l="1"/>
  <c r="CB21" i="5" s="1"/>
  <c r="BH21" i="5"/>
  <c r="BK21" i="5" s="1"/>
  <c r="W39" i="5"/>
  <c r="BX39" i="5" l="1"/>
  <c r="BY35" i="5"/>
  <c r="CB35" i="5" s="1"/>
</calcChain>
</file>

<file path=xl/sharedStrings.xml><?xml version="1.0" encoding="utf-8"?>
<sst xmlns="http://schemas.openxmlformats.org/spreadsheetml/2006/main" count="1104" uniqueCount="219">
  <si>
    <t>SELECCIONAR ENTIDAD</t>
  </si>
  <si>
    <t xml:space="preserve">  Aguascalientes </t>
  </si>
  <si>
    <t xml:space="preserve">  Baja California </t>
  </si>
  <si>
    <t xml:space="preserve">  Baja California Sur </t>
  </si>
  <si>
    <t xml:space="preserve">  Campeche </t>
  </si>
  <si>
    <t xml:space="preserve">  Coahuila </t>
  </si>
  <si>
    <t xml:space="preserve">  Colima </t>
  </si>
  <si>
    <t xml:space="preserve">  Chiapas </t>
  </si>
  <si>
    <t xml:space="preserve">  Chihuahua </t>
  </si>
  <si>
    <t>Ciudad de México</t>
  </si>
  <si>
    <t xml:space="preserve">  Durango </t>
  </si>
  <si>
    <t xml:space="preserve">  Guanajuato </t>
  </si>
  <si>
    <t xml:space="preserve">  Guerrero</t>
  </si>
  <si>
    <t xml:space="preserve">  Hidalgo </t>
  </si>
  <si>
    <t xml:space="preserve">  Jalisco </t>
  </si>
  <si>
    <t xml:space="preserve">  México </t>
  </si>
  <si>
    <t xml:space="preserve">  Michoacán </t>
  </si>
  <si>
    <t xml:space="preserve">  Morelos </t>
  </si>
  <si>
    <t xml:space="preserve">  Nayarit </t>
  </si>
  <si>
    <t xml:space="preserve">  Nuevo León </t>
  </si>
  <si>
    <t xml:space="preserve">  Oaxaca </t>
  </si>
  <si>
    <t xml:space="preserve">  Puebla </t>
  </si>
  <si>
    <t xml:space="preserve">  Querétaro </t>
  </si>
  <si>
    <t xml:space="preserve">  Quintana Roo </t>
  </si>
  <si>
    <t xml:space="preserve">  San Luís Potosí </t>
  </si>
  <si>
    <t xml:space="preserve">  Sinaloa </t>
  </si>
  <si>
    <t xml:space="preserve">  Sonora </t>
  </si>
  <si>
    <t xml:space="preserve">  Tabasco </t>
  </si>
  <si>
    <t xml:space="preserve">  Tamaulipas </t>
  </si>
  <si>
    <t xml:space="preserve">  Tlaxcala </t>
  </si>
  <si>
    <t xml:space="preserve">  Veracruz </t>
  </si>
  <si>
    <t xml:space="preserve">  Yucatán </t>
  </si>
  <si>
    <t xml:space="preserve">  Zacatecas </t>
  </si>
  <si>
    <r>
      <t xml:space="preserve">EL APARTADO "ACUMULADO" ES EL QUE CAPTURARÁ EN EL SRFT DEL </t>
    </r>
    <r>
      <rPr>
        <b/>
        <sz val="30"/>
        <color rgb="FFFF0000"/>
        <rFont val="Montserrat"/>
      </rPr>
      <t>01-13 ENERO</t>
    </r>
    <r>
      <rPr>
        <sz val="30"/>
        <color theme="1"/>
        <rFont val="Montserrat"/>
      </rPr>
      <t xml:space="preserve"> (Tanto metas como logros)</t>
    </r>
  </si>
  <si>
    <t>MATRIZ DE INDICADORES PARA RESULTADOS (MIR) 33 2021</t>
  </si>
  <si>
    <t xml:space="preserve">Nombre del estado: </t>
  </si>
  <si>
    <t>ÚNICAMENTE SE REPORTA AQUÍ</t>
  </si>
  <si>
    <t>NO SE PUEDE MODIFICAR
"Recuerde que todo esta vinculado"</t>
  </si>
  <si>
    <t>NO SE PUEDE MODIFICAR REPORTE TRIMESTRAL VALIDADO Y CARGADO EN SRFT POR ENTIDAD</t>
  </si>
  <si>
    <t>Agregar observaciones respecto a MIR-SRFT 1er trim (en caso de que tengan)</t>
  </si>
  <si>
    <t>Reporte Logros</t>
  </si>
  <si>
    <t>Se reporta en el SRFT</t>
  </si>
  <si>
    <t>Reporte Causas</t>
  </si>
  <si>
    <t>Reporte Efectos</t>
  </si>
  <si>
    <t>Reporte Observaciones en caso de que tenga</t>
  </si>
  <si>
    <t>Nivel</t>
  </si>
  <si>
    <t>No.</t>
  </si>
  <si>
    <t>Indicador</t>
  </si>
  <si>
    <t>Método de cálculo</t>
  </si>
  <si>
    <t>Variables</t>
  </si>
  <si>
    <t>Periodicidad</t>
  </si>
  <si>
    <t>Especificación</t>
  </si>
  <si>
    <t xml:space="preserve"> TRIMESTRAL</t>
  </si>
  <si>
    <t xml:space="preserve"> ACUMULADO</t>
  </si>
  <si>
    <t>1er trimestre</t>
  </si>
  <si>
    <t>2do trimestre</t>
  </si>
  <si>
    <t>3er trimestre</t>
  </si>
  <si>
    <t>4to trimestre</t>
  </si>
  <si>
    <t>PROGRAMACIÓN DE METAS</t>
  </si>
  <si>
    <t>AJUSTE DE METAS</t>
  </si>
  <si>
    <t>Trimestral</t>
  </si>
  <si>
    <t>Acumulado</t>
  </si>
  <si>
    <t>Causas</t>
  </si>
  <si>
    <t>Efecto</t>
  </si>
  <si>
    <t>OBVS META</t>
  </si>
  <si>
    <t>OBVS LOGRO</t>
  </si>
  <si>
    <t>EVIDENCIA CARGADA</t>
  </si>
  <si>
    <t>Observaciones del Estado</t>
  </si>
  <si>
    <t>1er trim</t>
  </si>
  <si>
    <t>2do trim</t>
  </si>
  <si>
    <t>3er trim</t>
  </si>
  <si>
    <t>4to trim</t>
  </si>
  <si>
    <t>Meta</t>
  </si>
  <si>
    <t>%</t>
  </si>
  <si>
    <t>Logro</t>
  </si>
  <si>
    <t>Avance</t>
  </si>
  <si>
    <t>FIN</t>
  </si>
  <si>
    <t>Tasa de variación anual de la población de 15 años o más en condición de rezago educativo.</t>
  </si>
  <si>
    <t>((Población de 15 años o más en situación de rezago educativo en t / Población de 15 años o más en situación de rezago educativo en t - 1)-1)*100</t>
  </si>
  <si>
    <t>Población de 15 años o más en situación de rezago educativo en t</t>
  </si>
  <si>
    <t>Anual</t>
  </si>
  <si>
    <r>
      <t xml:space="preserve">Año  </t>
    </r>
    <r>
      <rPr>
        <b/>
        <sz val="30"/>
        <rFont val="Montserrat"/>
      </rPr>
      <t>2021</t>
    </r>
  </si>
  <si>
    <t>No se acumula</t>
  </si>
  <si>
    <t>VALIDADO</t>
  </si>
  <si>
    <t>VALIDADA MODIFICACIÓN</t>
  </si>
  <si>
    <t>VALIDADO CON EVIDENCIA</t>
  </si>
  <si>
    <t>Población de 15 años o más en situación de rezago educativo en t - 1</t>
  </si>
  <si>
    <r>
      <t>Año</t>
    </r>
    <r>
      <rPr>
        <b/>
        <sz val="30"/>
        <rFont val="Montserrat"/>
      </rPr>
      <t xml:space="preserve"> 2020</t>
    </r>
  </si>
  <si>
    <t xml:space="preserve">VALIDADO </t>
  </si>
  <si>
    <t>PROPÓSITO</t>
  </si>
  <si>
    <t>Porcentaje de población analfabeta de 15 años y más que concluye el nivel inicial.</t>
  </si>
  <si>
    <t>(Población analfabeta de 15 años y más que concluyó el nivel inicial en t / Población de 15 años y más analfabeta en t-1 ) * 100)</t>
  </si>
  <si>
    <t xml:space="preserve">Población analfabeta de 15 años y más que concluyó el nivel inicial en t </t>
  </si>
  <si>
    <t>VALIDADO con APP</t>
  </si>
  <si>
    <t>VALIDADO CON OFICIO</t>
  </si>
  <si>
    <t>Población de 15 años y más analfabeta en t-1</t>
  </si>
  <si>
    <t>Porcentaje de población de 15 años y más en condición de rezago educativo que concluye el nivel de primaria.</t>
  </si>
  <si>
    <t>(Población de 15 años y más que concluyó el nivel Primaria en t / Población de 15 años y más Sin Primaria en t-1)*100</t>
  </si>
  <si>
    <t>Población de 15 años y más que concluyó el nivel Primaria en t</t>
  </si>
  <si>
    <t>Población de 15 años y más Sin Primaria en t-1</t>
  </si>
  <si>
    <t>Porcentaje de población de 15 años y más en condición de rezago educativo que concluye el nivel de secundaria.</t>
  </si>
  <si>
    <t>(Población de 15 años y más que concluyó el nivel Secundaria en t / Población de 15 años y más Sin Secundaria en t-1 ) X 100</t>
  </si>
  <si>
    <t>Población de 15 años y más que concluyó el nivel Secundaria en t</t>
  </si>
  <si>
    <t xml:space="preserve">Población de 15 años y más Sin Secundaria en t-1 </t>
  </si>
  <si>
    <t>COMPONENTE</t>
  </si>
  <si>
    <t>Porcentajes de educandos/as que concluyen niveles intermedio y avanzado del MEVyT vinculados a Plazas Comunitarias de atención educativa y servicios integrales.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</si>
  <si>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</si>
  <si>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</si>
  <si>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UCN´S nivel intermedio y avanzado y estan vinculados a PC de atención educativa y servicios integrales</t>
  </si>
  <si>
    <t>CONTINUAN LAS RESTRICCIONES POR PANDEMIA COVID-19</t>
  </si>
  <si>
    <t xml:space="preserve">PROCESOS DETENIDOS HASTA QUE MEJOREN LAS CONDICIONES  EN EL ESTADO </t>
  </si>
  <si>
    <t>VALIDADO CON INFORMACIÓN ESTADO</t>
  </si>
  <si>
    <t>127
VALIDADO CON INFORMACIÓN DEL ESTADO</t>
  </si>
  <si>
    <t>No se ha regularizado la operación al 100% debido al contingencia sanitaria del COVID 19.</t>
  </si>
  <si>
    <t>Seguir aprovechando las Jornadas de Incorporación, Acreditación y Certificación.</t>
  </si>
  <si>
    <t>VALIDADO CON EVIDENCIA DE INSTITUTO</t>
  </si>
  <si>
    <t>Las Jornadas de Acreditación y Certificación han tenido su mayor presencia y desempeño en las Plazas Comunitarias, lo cual ha permitido tener buenos resultados.</t>
  </si>
  <si>
    <t>Se continuará la promoción de éstos espacios en las próximas Jornadas para seguir asegurando la presencia de los educandos en la presentación de exámenes.</t>
  </si>
  <si>
    <t>Total educandos/as que concluyen algún nivel del MEVyT en el periodo t</t>
  </si>
  <si>
    <t>Nivel Intermedio y avanzado</t>
  </si>
  <si>
    <t>VALIDADO CON APP</t>
  </si>
  <si>
    <t>513
VALIDADO CON INFORMACIÓN DEL ESTADO</t>
  </si>
  <si>
    <t xml:space="preserve">4,288
</t>
  </si>
  <si>
    <t xml:space="preserve">VALIDADO CON EVIDENCIA </t>
  </si>
  <si>
    <t>Porcentaje de educandos/as que concluyen nivel educativo del grupo en condición de vulnerabilidad de atención en el Modelo Educación para la Vida y el Trabajo (MEVyT).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</si>
  <si>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</si>
  <si>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</si>
  <si>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r>
      <rPr>
        <b/>
        <sz val="30"/>
        <rFont val="Montserrat"/>
      </rPr>
      <t xml:space="preserve">UCN´S </t>
    </r>
    <r>
      <rPr>
        <sz val="30"/>
        <rFont val="Montserrat"/>
      </rPr>
      <t xml:space="preserve">
Jóvenes 10-14 en Primaria</t>
    </r>
    <r>
      <rPr>
        <b/>
        <sz val="40"/>
        <rFont val="Montserrat"/>
      </rPr>
      <t>+</t>
    </r>
    <r>
      <rPr>
        <sz val="30"/>
        <rFont val="Montserrat"/>
      </rPr>
      <t>Personas con discapacidad</t>
    </r>
    <r>
      <rPr>
        <b/>
        <sz val="40"/>
        <rFont val="Montserrat"/>
      </rPr>
      <t>+</t>
    </r>
    <r>
      <rPr>
        <sz val="30"/>
        <rFont val="Montserrat"/>
      </rPr>
      <t>Población indígena MIB y MIBU</t>
    </r>
  </si>
  <si>
    <t xml:space="preserve">EN EL MES DE MARZO SE PARTICIPÓ EN LA  JORNADA NACIONAL DE ACREDITACIÓN Y CERTIFICACIÓN, CON TODOS LOS PROTOCOLOS SANITARIOS.                                               </t>
  </si>
  <si>
    <t xml:space="preserve">EDUCANDOS QUE TENÍAN PENDIENTE TERMINAR SU EDUCACIÓN BÁSICA PUDIERON HACERLO, TENIENDO ASÍ LA POSIBILIDAD DE CONTINUAR CON SUS ESTUDIOS. </t>
  </si>
  <si>
    <t>VALIDADO CON META TOTAL APP</t>
  </si>
  <si>
    <t>En este trimestre se participó en las Jornadas de Incorporación, Acreditación y Certificación, siguiendo los protocolos sanitarios establecidos.</t>
  </si>
  <si>
    <t>Educandos que tienen pendiente concluir su Educación Básica, seguirán con la oportunidad de concluirla.</t>
  </si>
  <si>
    <t>La acreditación de exámenes en el modelo 10-14 ha tenido buenos resultados. En el caso de de los grupos indígenas, ciegos y débiles viduales, se tienen dificultades en la atención y acreditación.</t>
  </si>
  <si>
    <t>La poca incorporación y presentación de exámenes en el grupo indígena y la poca atención  y acreditación durante durante las Jornadas, pone en riesgo el cumplimiento de la meta establecida para estos grupos.</t>
  </si>
  <si>
    <t>VALIDADO CON INFORMACIÓN DE ESTADO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</si>
  <si>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</si>
  <si>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r>
      <rPr>
        <b/>
        <sz val="30"/>
        <rFont val="Montserrat"/>
      </rPr>
      <t>ATENCIÓN</t>
    </r>
    <r>
      <rPr>
        <sz val="30"/>
        <rFont val="Montserrat"/>
      </rPr>
      <t xml:space="preserve">
Jóvenes 10-14 en Primaria</t>
    </r>
    <r>
      <rPr>
        <b/>
        <sz val="40"/>
        <rFont val="Montserrat"/>
      </rPr>
      <t>+</t>
    </r>
    <r>
      <rPr>
        <sz val="30"/>
        <rFont val="Montserrat"/>
      </rPr>
      <t>Personas con discapacidad</t>
    </r>
    <r>
      <rPr>
        <b/>
        <sz val="40"/>
        <rFont val="Montserrat"/>
      </rPr>
      <t>+</t>
    </r>
    <r>
      <rPr>
        <sz val="30"/>
        <rFont val="Montserrat"/>
      </rPr>
      <t>Población indígena MIB y MIBU</t>
    </r>
  </si>
  <si>
    <t>633
VALIDADO CON INFORMACIÓN DEL ESTADO</t>
  </si>
  <si>
    <t>Porcentaje de educandos/as hispanohablantes de 15 años y más que concluyen nivel en iniciala y/o Primaria y/o Secundaria en el Modelo de Educación para la vida y el Trabajo.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</si>
  <si>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</si>
  <si>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Educandos/as que concluyen nivel de inicial, Primaria y/o Secundaria con la vertiente Hispanohablante del Modelo Educación para la Vida y el Trabajo (MEVyT) en el periodo t</t>
  </si>
  <si>
    <r>
      <rPr>
        <b/>
        <sz val="30"/>
        <rFont val="Montserrat"/>
      </rPr>
      <t xml:space="preserve">UCN´S </t>
    </r>
    <r>
      <rPr>
        <sz val="30"/>
        <rFont val="Montserrat"/>
      </rPr>
      <t xml:space="preserve">
Hispanohablate (todos los grupos, menos indígena)</t>
    </r>
  </si>
  <si>
    <t>VALIDADO  CON EVIDENCIA</t>
  </si>
  <si>
    <t>La implementación de las Jornadas de Incorporación, Acreditación y Certificación han sido la oportunidad para que los educandos atendidos concluyan sus  estudios.</t>
  </si>
  <si>
    <t>Se van a seguir desarrolando las Jornadas de Incorporación, Acreditación y Certificación, para que más educandos sigan avanzando en sus estudios y así lograr el cumplimiento de la meta.</t>
  </si>
  <si>
    <t>Educandos/as atendidos en el nivel de inicial, Primaria y/o Secundaria con la vertiente Hispanohablante del Modelo Educación para la Vida y el Trabajo (MEVyT) en el periodo t</t>
  </si>
  <si>
    <r>
      <rPr>
        <b/>
        <sz val="30"/>
        <rFont val="Montserrat"/>
      </rPr>
      <t>ATENCIÓN</t>
    </r>
    <r>
      <rPr>
        <sz val="30"/>
        <rFont val="Montserrat"/>
      </rPr>
      <t xml:space="preserve">
Hispanohablate (todos los grupos, menos indígena)</t>
    </r>
  </si>
  <si>
    <t>ACTIVIDAD</t>
  </si>
  <si>
    <t>Razón de módulos vinculados en el Modelo Educación para la Vida y el Trabajo (MEVyT).</t>
  </si>
  <si>
    <t>(Educandos/as activos en el MEVyT con algún módulo vinculado en el periodo t) / (Educandos/as activos en el MEVyT en el periodo t)</t>
  </si>
  <si>
    <t>Educandos/as activos en el MEVyT con algún módulo vinculado en el periodo t</t>
  </si>
  <si>
    <t>Educandos activos con algún módulo vinculado</t>
  </si>
  <si>
    <t>Activación de la incorporación y atención educativa.</t>
  </si>
  <si>
    <t>Por instrucciones Gobierno Estatal, ya se están abriendo poco a poco las actividades, de tal modo estamos comenzando la activación en la operación educativa.</t>
  </si>
  <si>
    <t>VALIDADO META TOTAL PROGRAMADA POR ESTADO</t>
  </si>
  <si>
    <t>Con el apoyo de las Jornadas de Incorporación, Acreditación y Certificación, se está reactivando la operación.</t>
  </si>
  <si>
    <t>Las Jornadas estan dando la oportunidad de Incorporación y  Atención de Educandos.</t>
  </si>
  <si>
    <t>La pandemia del COVID-19 ha dificultado la entrega oportuna de los módulos a los educandos.</t>
  </si>
  <si>
    <t>Se estan buscando nuevas estrategias para la entrega oportuna de los módulos de estudio a los educandos.</t>
  </si>
  <si>
    <t>Educandos/as activos en el MEVyT en el periodo t</t>
  </si>
  <si>
    <t>Educando activos</t>
  </si>
  <si>
    <t>Porcentaje de módulos en línea o digitales vinculados en el trimestre</t>
  </si>
  <si>
    <t>((Total de módulos en línea o digitales vinculados en el periodo t) / Total de módulos vinculados en el periodo t)*100</t>
  </si>
  <si>
    <t>Total de módulos en línea o digitales vinculados en el periodo t</t>
  </si>
  <si>
    <r>
      <t xml:space="preserve">Módulos en </t>
    </r>
    <r>
      <rPr>
        <b/>
        <sz val="30"/>
        <rFont val="Montserrat"/>
      </rPr>
      <t xml:space="preserve">línea o digitales </t>
    </r>
    <r>
      <rPr>
        <sz val="30"/>
        <rFont val="Montserrat"/>
      </rPr>
      <t>VINCULADOS</t>
    </r>
  </si>
  <si>
    <t xml:space="preserve">Baja vinculación de módulos en línea </t>
  </si>
  <si>
    <t>Plazas comunitarias aun sin acceso a operatividad por la alerta sanitaria del COVID.</t>
  </si>
  <si>
    <t>993
VALIDADO CON INFORMACIÓN DEL ESTADO</t>
  </si>
  <si>
    <t>Con el apoyo de las Jornadas se incrementó la atención y acreditación de Educandos en la modalidad en Línea.</t>
  </si>
  <si>
    <t>INFORMACIÓN GENERADA DE REPORTES EXTERNOS DEL S.A.S.A.</t>
  </si>
  <si>
    <t>El poco acceso que se tiene al internet y la falta de conectividad en las Pazas Comunitarias no ha favorecido la aplicación en línea.</t>
  </si>
  <si>
    <t xml:space="preserve">Buscar una estrategia para aplicar exámenes en línea en sedes altarnas. </t>
  </si>
  <si>
    <t>Total de módulos vinculados en el periodo t)*100</t>
  </si>
  <si>
    <t>TOTAL de módulos VINCULADOS</t>
  </si>
  <si>
    <t>3958
VALIDADO CON INFORMACIÓN DEL ESTADO</t>
  </si>
  <si>
    <t>Porcentaje de asesores/as con más de un año de permanencia con formación continua acumulados al cierre del trimestre.</t>
  </si>
  <si>
    <t>(Asesores/as con más de un año de permanencia con formación continua acumulados al cierre del periodo t / Asesores/as con más de un año de permanencia acumulados al cierre del periodo t)*100</t>
  </si>
  <si>
    <t>Asesores/as con más de un año de permanencia con formación continua acumulados al cierre del periodo t</t>
  </si>
  <si>
    <t>Asesores/as con más de un año de permanencia con formación continua acumulados</t>
  </si>
  <si>
    <t>La información que les proporcione Dirección Académica la reportarán en el apartado trimestral.</t>
  </si>
  <si>
    <t>DEBIDO  A LA PANDEMIA Y EVITANDO EL CONTAGIO EN LAS FIGURAS SOLIDARIAS.</t>
  </si>
  <si>
    <t xml:space="preserve">EL SEMÁFORO EDIDEMIOLÓGICO ESTA CAMBIANDO FAVORABLEMENTE, LO QUE VA A PERMITIR LLEVAR A CABO REUNIONES DE FORMACIÓN. </t>
  </si>
  <si>
    <t>VALIDADO CON INFORMACIÓN DE ACADÉMICA</t>
  </si>
  <si>
    <t>Por las reatricciones sanitarias, no se ha realizado la formación continua de las figuras solidarias.</t>
  </si>
  <si>
    <t>Conforme las condiciones sanitarias lo permitan, se llevará a cabo el proceso de formación continua de las figuras solidarias.</t>
  </si>
  <si>
    <t>INFORMACIÓN PROPORCIONADA POR EL ÁREA DE FORMACIÓN, DE LA SUBDIRECCIÓN DE SERVICIOS EDUCATIVOS Y DE REPORTES EXTERNOS DEL S.A.S.A.</t>
  </si>
  <si>
    <t>Por motivos de la Pandemia no se ha realizado la formación en forma presencial.</t>
  </si>
  <si>
    <t>Ya cambió el semáforo epidemiológico, lo que permitirá cumplir con la meta establecida.</t>
  </si>
  <si>
    <t>Asesores/as con más de un año de permanencia acumulados al cierre del periodo t</t>
  </si>
  <si>
    <t>Asesores/as con más de un año de permanencia acumulados</t>
  </si>
  <si>
    <t>Porcentaje de exámenes en línea aplicados del MEVyT.</t>
  </si>
  <si>
    <t>Total de exámenes en línea del MEVyT aplicados en el periodo t / Total de exámenes del MEVyT aplicados en cualquier formato en el periodo t)*100</t>
  </si>
  <si>
    <t xml:space="preserve">Total de exámenes en línea del MEVyT aplicados en el periodo t </t>
  </si>
  <si>
    <r>
      <t xml:space="preserve">Exámenes en </t>
    </r>
    <r>
      <rPr>
        <b/>
        <sz val="30"/>
        <rFont val="Montserrat"/>
      </rPr>
      <t xml:space="preserve">linea </t>
    </r>
    <r>
      <rPr>
        <sz val="30"/>
        <rFont val="Montserrat"/>
      </rPr>
      <t>aplicados</t>
    </r>
  </si>
  <si>
    <t>1069
VALIDADO CON INFORMACIÓN ESTADO</t>
  </si>
  <si>
    <t>Las Jornadas de Incorporación, Acreditación y Certificación han favorecido la presentación de exámenes en línea, lo que ha permitido cumplir la meta establecida.</t>
  </si>
  <si>
    <t>Se continuará promocionando la aplicación de exámenes en línea durante las jornadas para el cumplimiento de la meta establecida.</t>
  </si>
  <si>
    <t>Total de exámenes del MEVyT aplicados en cualquier formato en el periodo t)*100</t>
  </si>
  <si>
    <r>
      <rPr>
        <b/>
        <sz val="30"/>
        <rFont val="Montserrat"/>
      </rPr>
      <t>TOTAL DE EXAMENES APLICADOS</t>
    </r>
    <r>
      <rPr>
        <sz val="30"/>
        <rFont val="Montserrat"/>
      </rPr>
      <t xml:space="preserve"> (ex en línea + ex en papel)</t>
    </r>
  </si>
  <si>
    <t>4805
VALIDADO CON INFORMACIÓN ESTADO</t>
  </si>
  <si>
    <t>Porcentaje de exámenes impresos aplicados del MEVyT.</t>
  </si>
  <si>
    <t>(Total de exámenes impresos del MEVyT aplicados en el periodo t / Total de exámenes del MEVyT aplicados en cualquier formato en el periodo t)*100</t>
  </si>
  <si>
    <t xml:space="preserve">Total de exámenes impresos del MEVyT aplicados en el periodo t </t>
  </si>
  <si>
    <r>
      <t xml:space="preserve">Exámenes en </t>
    </r>
    <r>
      <rPr>
        <b/>
        <sz val="30"/>
        <rFont val="Montserrat"/>
      </rPr>
      <t xml:space="preserve">papel </t>
    </r>
    <r>
      <rPr>
        <sz val="30"/>
        <rFont val="Montserrat"/>
      </rPr>
      <t>aplicados</t>
    </r>
  </si>
  <si>
    <t>4085
VALIDADO CON INFORMACIÓN ESTADO</t>
  </si>
  <si>
    <t>Las Jornadas de Incorporación, Acreditación y Certificación han favorecido la presentación de exámenes en papel, lo que ha permitido cumplir la meta establecida.</t>
  </si>
  <si>
    <t>Se continuará promocionando la aplicación de exámenes en papel durante las jornadas para el cumplimiento de la meta establecida.</t>
  </si>
  <si>
    <t>Total de exámenes del MEVyT aplicados en cualquier formato en el periodo t</t>
  </si>
  <si>
    <t>VALIDACIÓN</t>
  </si>
  <si>
    <t>Total de exámenes del MEVyT aplicados en cualquier formato en el periodo t)</t>
  </si>
  <si>
    <t>Denominador Indicador 11  y 12</t>
  </si>
  <si>
    <t>Nota: Favor de NO modificar el archivo, solo reportar.</t>
  </si>
  <si>
    <t>EL APARTADO "ACUMULADO" ES EL QUE CAPTURARÁ EN EL SRFT DEL 01-15 OCTUBRE (Tanto metas como logros)</t>
  </si>
  <si>
    <t>Se puede reprogramar del 01-15 de octubre</t>
  </si>
  <si>
    <r>
      <t xml:space="preserve">EL APARTADO "ACUMULADO" ES EL QUE CAPTURARÁ EN EL SRFT DEL </t>
    </r>
    <r>
      <rPr>
        <b/>
        <sz val="30"/>
        <color rgb="FFC00000"/>
        <rFont val="Montserrat"/>
      </rPr>
      <t>01-15 JULIO</t>
    </r>
    <r>
      <rPr>
        <sz val="30"/>
        <color theme="1"/>
        <rFont val="Montserrat"/>
      </rPr>
      <t xml:space="preserve"> (Tanto metas como logros)</t>
    </r>
  </si>
  <si>
    <t>Se puede reprogramar únicamente por indicación de SHCP</t>
  </si>
  <si>
    <t>Se puede reprogramar del 01-15 de julio</t>
  </si>
  <si>
    <r>
      <rPr>
        <b/>
        <sz val="30"/>
        <rFont val="Montserrat"/>
      </rPr>
      <t xml:space="preserve">TOTAL </t>
    </r>
    <r>
      <rPr>
        <sz val="30"/>
        <rFont val="Montserrat"/>
      </rPr>
      <t>de módulos VINCULADOS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</si>
</sst>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Montserrat"/>
    </font>
    <font>
      <sz val="18"/>
      <color theme="1"/>
      <name val="Montserrat"/>
    </font>
    <font>
      <sz val="12"/>
      <color theme="1"/>
      <name val="Montserrat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Montserrat"/>
    </font>
    <font>
      <sz val="18"/>
      <name val="Montserrat"/>
    </font>
    <font>
      <b/>
      <sz val="18"/>
      <name val="Montserrat"/>
    </font>
    <font>
      <sz val="20"/>
      <color theme="1"/>
      <name val="Montserrat"/>
    </font>
    <font>
      <b/>
      <sz val="24"/>
      <name val="Montserrat"/>
    </font>
    <font>
      <b/>
      <sz val="30"/>
      <color theme="1"/>
      <name val="Montserrat"/>
    </font>
    <font>
      <b/>
      <sz val="30"/>
      <color theme="0"/>
      <name val="Montserrat"/>
    </font>
    <font>
      <b/>
      <sz val="25"/>
      <color theme="1"/>
      <name val="Montserrat"/>
    </font>
    <font>
      <b/>
      <sz val="25"/>
      <color theme="0"/>
      <name val="Montserrat"/>
    </font>
    <font>
      <b/>
      <sz val="24"/>
      <color theme="0"/>
      <name val="Montserrat"/>
    </font>
    <font>
      <b/>
      <sz val="29"/>
      <color theme="0"/>
      <name val="Montserrat"/>
    </font>
    <font>
      <b/>
      <sz val="29"/>
      <color theme="1"/>
      <name val="Montserrat"/>
    </font>
    <font>
      <sz val="29"/>
      <color theme="1"/>
      <name val="Montserrat"/>
    </font>
    <font>
      <b/>
      <sz val="29"/>
      <name val="Montserrat"/>
    </font>
    <font>
      <sz val="30"/>
      <name val="Montserrat"/>
    </font>
    <font>
      <b/>
      <sz val="30"/>
      <name val="Montserrat"/>
    </font>
    <font>
      <sz val="30"/>
      <color theme="1"/>
      <name val="Montserrat"/>
    </font>
    <font>
      <sz val="25"/>
      <color theme="1"/>
      <name val="Montserrat"/>
    </font>
    <font>
      <sz val="25"/>
      <name val="Montserrat"/>
    </font>
    <font>
      <b/>
      <sz val="38"/>
      <color theme="1"/>
      <name val="Montserrat"/>
    </font>
    <font>
      <sz val="38"/>
      <color theme="1"/>
      <name val="Montserrat"/>
    </font>
    <font>
      <b/>
      <sz val="38"/>
      <color theme="0"/>
      <name val="Montserrat"/>
    </font>
    <font>
      <b/>
      <sz val="40"/>
      <color theme="1"/>
      <name val="Montserrat"/>
    </font>
    <font>
      <b/>
      <sz val="22"/>
      <name val="Montserrat"/>
    </font>
    <font>
      <b/>
      <sz val="23"/>
      <name val="Montserrat"/>
    </font>
    <font>
      <sz val="38"/>
      <name val="Montserrat"/>
    </font>
    <font>
      <sz val="20"/>
      <name val="Montserrat"/>
    </font>
    <font>
      <sz val="38"/>
      <color theme="0"/>
      <name val="Montserrat"/>
    </font>
    <font>
      <sz val="30"/>
      <color theme="0"/>
      <name val="Montserrat"/>
    </font>
    <font>
      <sz val="23"/>
      <name val="Montserrat"/>
    </font>
    <font>
      <sz val="24"/>
      <name val="Montserrat"/>
    </font>
    <font>
      <sz val="24"/>
      <color theme="0"/>
      <name val="Montserrat"/>
    </font>
    <font>
      <b/>
      <sz val="40"/>
      <name val="Montserrat"/>
    </font>
    <font>
      <b/>
      <sz val="30"/>
      <color rgb="FFC00000"/>
      <name val="Montserrat"/>
    </font>
    <font>
      <sz val="40"/>
      <color theme="1"/>
      <name val="Montserrat"/>
    </font>
    <font>
      <sz val="40"/>
      <name val="Montserrat"/>
    </font>
    <font>
      <b/>
      <sz val="40"/>
      <color theme="0"/>
      <name val="Montserrat"/>
    </font>
    <font>
      <b/>
      <sz val="35"/>
      <name val="Montserrat"/>
    </font>
    <font>
      <b/>
      <sz val="30"/>
      <color rgb="FFFF0000"/>
      <name val="Montserrat"/>
    </font>
    <font>
      <sz val="40"/>
      <color theme="0"/>
      <name val="Montserrat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 tint="-0.34998626667073579"/>
      </patternFill>
    </fill>
    <fill>
      <patternFill patternType="gray0625">
        <fgColor theme="0" tint="-0.34998626667073579"/>
        <bgColor theme="0"/>
      </patternFill>
    </fill>
    <fill>
      <patternFill patternType="solid">
        <fgColor rgb="FF1B5542"/>
        <bgColor theme="9"/>
      </patternFill>
    </fill>
    <fill>
      <patternFill patternType="solid">
        <fgColor theme="0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D4A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5542"/>
        <bgColor indexed="64"/>
      </patternFill>
    </fill>
    <fill>
      <patternFill patternType="solid">
        <fgColor theme="0"/>
        <bgColor rgb="FF1B5542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8D4A8"/>
        <bgColor theme="9"/>
      </patternFill>
    </fill>
    <fill>
      <patternFill patternType="solid">
        <fgColor theme="8" tint="0.39997558519241921"/>
        <bgColor theme="9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</cellStyleXfs>
  <cellXfs count="370">
    <xf numFmtId="0" fontId="0" fillId="0" borderId="0" xfId="0"/>
    <xf numFmtId="0" fontId="6" fillId="0" borderId="24" xfId="2" applyFont="1" applyBorder="1" applyAlignment="1">
      <alignment vertical="center"/>
    </xf>
    <xf numFmtId="0" fontId="7" fillId="0" borderId="24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5" borderId="7" xfId="0" applyFont="1" applyFill="1" applyBorder="1" applyAlignment="1" applyProtection="1">
      <alignment horizontal="center" vertical="center" wrapText="1"/>
      <protection locked="0"/>
    </xf>
    <xf numFmtId="0" fontId="20" fillId="14" borderId="7" xfId="0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0" fontId="20" fillId="5" borderId="23" xfId="0" applyFont="1" applyFill="1" applyBorder="1" applyAlignment="1" applyProtection="1">
      <alignment horizontal="center" vertical="center" wrapText="1"/>
      <protection locked="0"/>
    </xf>
    <xf numFmtId="0" fontId="22" fillId="5" borderId="21" xfId="0" applyFont="1" applyFill="1" applyBorder="1" applyAlignment="1" applyProtection="1">
      <alignment horizontal="center" vertical="center" wrapText="1"/>
      <protection locked="0"/>
    </xf>
    <xf numFmtId="0" fontId="22" fillId="5" borderId="22" xfId="0" applyFont="1" applyFill="1" applyBorder="1" applyAlignment="1" applyProtection="1">
      <alignment horizontal="center" vertical="center" wrapText="1"/>
      <protection locked="0"/>
    </xf>
    <xf numFmtId="0" fontId="22" fillId="5" borderId="32" xfId="0" applyFont="1" applyFill="1" applyBorder="1" applyAlignment="1" applyProtection="1">
      <alignment horizontal="center" vertical="center" wrapText="1"/>
      <protection locked="0"/>
    </xf>
    <xf numFmtId="0" fontId="22" fillId="5" borderId="31" xfId="0" applyFont="1" applyFill="1" applyBorder="1" applyAlignment="1" applyProtection="1">
      <alignment horizontal="center" vertical="center" wrapText="1"/>
      <protection locked="0"/>
    </xf>
    <xf numFmtId="0" fontId="22" fillId="5" borderId="13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0" fillId="2" borderId="27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28" xfId="0" applyFont="1" applyFill="1" applyBorder="1" applyAlignment="1" applyProtection="1">
      <alignment vertical="center" wrapText="1"/>
      <protection locked="0"/>
    </xf>
    <xf numFmtId="0" fontId="20" fillId="5" borderId="3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5" borderId="7" xfId="0" applyFont="1" applyFill="1" applyBorder="1" applyAlignment="1" applyProtection="1">
      <alignment horizontal="center" vertical="center" wrapText="1"/>
      <protection locked="0"/>
    </xf>
    <xf numFmtId="0" fontId="14" fillId="14" borderId="7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15" fillId="4" borderId="22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42" xfId="0" applyFont="1" applyFill="1" applyBorder="1" applyAlignment="1" applyProtection="1">
      <alignment horizontal="center" vertical="center" wrapText="1"/>
      <protection locked="0"/>
    </xf>
    <xf numFmtId="3" fontId="25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0" fontId="17" fillId="7" borderId="0" xfId="0" applyNumberFormat="1" applyFont="1" applyFill="1" applyAlignment="1">
      <alignment horizontal="center" vertical="center"/>
    </xf>
    <xf numFmtId="0" fontId="27" fillId="2" borderId="10" xfId="0" applyFont="1" applyFill="1" applyBorder="1" applyAlignment="1" applyProtection="1">
      <alignment vertical="center" wrapText="1"/>
      <protection locked="0"/>
    </xf>
    <xf numFmtId="0" fontId="27" fillId="2" borderId="1" xfId="0" applyFont="1" applyFill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justify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24" fillId="6" borderId="43" xfId="0" applyFont="1" applyFill="1" applyBorder="1" applyAlignment="1" applyProtection="1">
      <alignment horizontal="center" vertical="center" wrapText="1" shrinkToFit="1"/>
      <protection locked="0"/>
    </xf>
    <xf numFmtId="3" fontId="23" fillId="0" borderId="3" xfId="0" applyNumberFormat="1" applyFont="1" applyBorder="1" applyAlignment="1" applyProtection="1">
      <alignment horizontal="center" vertical="center" wrapText="1"/>
      <protection locked="0"/>
    </xf>
    <xf numFmtId="3" fontId="2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vertical="center" wrapText="1"/>
      <protection locked="0"/>
    </xf>
    <xf numFmtId="0" fontId="10" fillId="2" borderId="34" xfId="0" applyFont="1" applyFill="1" applyBorder="1" applyAlignment="1" applyProtection="1">
      <alignment vertical="center" wrapText="1"/>
      <protection locked="0"/>
    </xf>
    <xf numFmtId="0" fontId="24" fillId="21" borderId="43" xfId="0" applyFont="1" applyFill="1" applyBorder="1" applyAlignment="1" applyProtection="1">
      <alignment horizontal="center" vertical="center" wrapText="1" shrinkToFit="1"/>
      <protection locked="0"/>
    </xf>
    <xf numFmtId="0" fontId="30" fillId="11" borderId="0" xfId="0" applyFont="1" applyFill="1" applyAlignment="1" applyProtection="1">
      <alignment vertical="center" wrapText="1"/>
      <protection locked="0"/>
    </xf>
    <xf numFmtId="3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32" fillId="18" borderId="43" xfId="0" applyFont="1" applyFill="1" applyBorder="1" applyAlignment="1" applyProtection="1">
      <alignment horizontal="center" vertical="center" wrapText="1" shrinkToFit="1"/>
      <protection locked="0"/>
    </xf>
    <xf numFmtId="0" fontId="32" fillId="6" borderId="43" xfId="0" applyFont="1" applyFill="1" applyBorder="1" applyAlignment="1" applyProtection="1">
      <alignment horizontal="center" vertical="center" wrapText="1" shrinkToFit="1"/>
      <protection locked="0"/>
    </xf>
    <xf numFmtId="3" fontId="24" fillId="17" borderId="10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17" borderId="12" xfId="0" applyFont="1" applyFill="1" applyBorder="1" applyAlignment="1" applyProtection="1">
      <alignment horizontal="center" vertical="center" wrapText="1"/>
      <protection locked="0"/>
    </xf>
    <xf numFmtId="3" fontId="24" fillId="17" borderId="45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47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46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24" fillId="17" borderId="8" xfId="0" applyFont="1" applyFill="1" applyBorder="1" applyAlignment="1" applyProtection="1">
      <alignment horizontal="center" vertical="center" wrapText="1"/>
      <protection locked="0"/>
    </xf>
    <xf numFmtId="0" fontId="10" fillId="22" borderId="8" xfId="0" applyFont="1" applyFill="1" applyBorder="1" applyAlignment="1" applyProtection="1">
      <alignment vertical="center" wrapText="1"/>
      <protection locked="0"/>
    </xf>
    <xf numFmtId="0" fontId="10" fillId="22" borderId="12" xfId="0" applyFont="1" applyFill="1" applyBorder="1" applyAlignment="1" applyProtection="1">
      <alignment vertical="center" wrapText="1"/>
      <protection locked="0"/>
    </xf>
    <xf numFmtId="3" fontId="24" fillId="17" borderId="43" xfId="0" applyNumberFormat="1" applyFont="1" applyFill="1" applyBorder="1" applyAlignment="1" applyProtection="1">
      <alignment horizontal="center" vertical="center" wrapText="1"/>
      <protection locked="0"/>
    </xf>
    <xf numFmtId="3" fontId="24" fillId="17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center" vertical="center" wrapText="1"/>
      <protection locked="0"/>
    </xf>
    <xf numFmtId="0" fontId="10" fillId="22" borderId="27" xfId="0" applyFont="1" applyFill="1" applyBorder="1" applyAlignment="1" applyProtection="1">
      <alignment vertical="center" wrapText="1"/>
      <protection locked="0"/>
    </xf>
    <xf numFmtId="0" fontId="13" fillId="17" borderId="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10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0" fontId="24" fillId="0" borderId="0" xfId="0" applyNumberFormat="1" applyFont="1" applyAlignment="1">
      <alignment horizontal="center" vertical="center" wrapText="1"/>
    </xf>
    <xf numFmtId="10" fontId="15" fillId="0" borderId="0" xfId="1" applyNumberFormat="1" applyFont="1" applyFill="1" applyBorder="1" applyAlignment="1">
      <alignment horizontal="center" vertical="center" wrapText="1"/>
    </xf>
    <xf numFmtId="164" fontId="33" fillId="0" borderId="0" xfId="0" applyNumberFormat="1" applyFont="1" applyAlignment="1">
      <alignment horizontal="justify" vertical="center" wrapText="1"/>
    </xf>
    <xf numFmtId="3" fontId="24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>
      <alignment horizontal="justify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4" fillId="0" borderId="0" xfId="0" applyNumberFormat="1" applyFont="1" applyAlignment="1">
      <alignment horizontal="justify" vertical="center" wrapText="1"/>
    </xf>
    <xf numFmtId="164" fontId="13" fillId="0" borderId="0" xfId="0" applyNumberFormat="1" applyFont="1" applyAlignment="1">
      <alignment horizontal="center" vertical="center" wrapText="1"/>
    </xf>
    <xf numFmtId="10" fontId="18" fillId="0" borderId="0" xfId="1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justify" vertical="center" wrapText="1"/>
      <protection locked="0"/>
    </xf>
    <xf numFmtId="10" fontId="29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34" fillId="0" borderId="0" xfId="0" applyNumberFormat="1" applyFont="1" applyAlignment="1" applyProtection="1">
      <alignment vertical="center" wrapText="1"/>
      <protection locked="0"/>
    </xf>
    <xf numFmtId="3" fontId="34" fillId="23" borderId="53" xfId="0" applyNumberFormat="1" applyFont="1" applyFill="1" applyBorder="1" applyAlignment="1" applyProtection="1">
      <alignment vertical="center" wrapText="1"/>
      <protection locked="0"/>
    </xf>
    <xf numFmtId="3" fontId="35" fillId="0" borderId="24" xfId="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10" fontId="23" fillId="0" borderId="0" xfId="0" applyNumberFormat="1" applyFont="1" applyAlignment="1">
      <alignment horizontal="center" vertical="center" wrapText="1"/>
    </xf>
    <xf numFmtId="10" fontId="37" fillId="0" borderId="0" xfId="1" applyNumberFormat="1" applyFont="1" applyFill="1" applyBorder="1" applyAlignment="1">
      <alignment horizontal="center" vertical="center" wrapText="1"/>
    </xf>
    <xf numFmtId="164" fontId="38" fillId="0" borderId="0" xfId="0" applyNumberFormat="1" applyFont="1" applyAlignment="1">
      <alignment horizontal="justify" vertical="center" wrapText="1"/>
    </xf>
    <xf numFmtId="164" fontId="10" fillId="0" borderId="0" xfId="0" applyNumberFormat="1" applyFont="1" applyAlignment="1">
      <alignment horizontal="justify" vertical="center" wrapText="1"/>
    </xf>
    <xf numFmtId="164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justify" vertical="center" wrapText="1"/>
    </xf>
    <xf numFmtId="164" fontId="39" fillId="0" borderId="0" xfId="0" applyNumberFormat="1" applyFont="1" applyAlignment="1">
      <alignment horizontal="center" vertical="center" wrapText="1"/>
    </xf>
    <xf numFmtId="10" fontId="40" fillId="0" borderId="0" xfId="1" applyNumberFormat="1" applyFont="1" applyFill="1" applyBorder="1" applyAlignment="1">
      <alignment horizontal="center" vertical="center" wrapText="1"/>
    </xf>
    <xf numFmtId="10" fontId="29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3" fillId="11" borderId="47" xfId="0" applyNumberFormat="1" applyFont="1" applyFill="1" applyBorder="1" applyAlignment="1" applyProtection="1">
      <alignment horizontal="center" vertical="center" wrapText="1"/>
      <protection locked="0"/>
    </xf>
    <xf numFmtId="3" fontId="23" fillId="11" borderId="48" xfId="0" applyNumberFormat="1" applyFont="1" applyFill="1" applyBorder="1" applyAlignment="1" applyProtection="1">
      <alignment horizontal="center" vertical="center" wrapText="1"/>
      <protection locked="0"/>
    </xf>
    <xf numFmtId="3" fontId="23" fillId="11" borderId="47" xfId="0" applyNumberFormat="1" applyFont="1" applyFill="1" applyBorder="1" applyAlignment="1" applyProtection="1">
      <alignment horizontal="justify" vertical="center" wrapText="1"/>
      <protection locked="0"/>
    </xf>
    <xf numFmtId="3" fontId="23" fillId="11" borderId="48" xfId="0" applyNumberFormat="1" applyFont="1" applyFill="1" applyBorder="1" applyAlignment="1" applyProtection="1">
      <alignment horizontal="justify" vertical="center" wrapText="1"/>
      <protection locked="0"/>
    </xf>
    <xf numFmtId="3" fontId="24" fillId="11" borderId="47" xfId="0" applyNumberFormat="1" applyFont="1" applyFill="1" applyBorder="1" applyAlignment="1" applyProtection="1">
      <alignment horizontal="justify" vertical="center" wrapText="1"/>
      <protection locked="0"/>
    </xf>
    <xf numFmtId="0" fontId="28" fillId="0" borderId="24" xfId="0" applyFont="1" applyBorder="1" applyAlignment="1" applyProtection="1">
      <alignment horizontal="justify" vertical="center" wrapText="1"/>
      <protection locked="0"/>
    </xf>
    <xf numFmtId="0" fontId="24" fillId="6" borderId="8" xfId="0" applyFont="1" applyFill="1" applyBorder="1" applyAlignment="1" applyProtection="1">
      <alignment horizontal="center" vertical="center" wrapText="1" shrinkToFi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24" fillId="27" borderId="54" xfId="0" applyFont="1" applyFill="1" applyBorder="1" applyAlignment="1">
      <alignment horizontal="left" vertical="center" wrapText="1"/>
    </xf>
    <xf numFmtId="0" fontId="24" fillId="27" borderId="55" xfId="0" applyFont="1" applyFill="1" applyBorder="1" applyAlignment="1">
      <alignment horizontal="left" vertical="center" wrapText="1"/>
    </xf>
    <xf numFmtId="3" fontId="44" fillId="16" borderId="2" xfId="0" applyNumberFormat="1" applyFont="1" applyFill="1" applyBorder="1" applyAlignment="1" applyProtection="1">
      <alignment horizontal="center" vertical="center" wrapText="1"/>
      <protection locked="0"/>
    </xf>
    <xf numFmtId="3" fontId="44" fillId="26" borderId="39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vertical="center" wrapText="1"/>
      <protection locked="0"/>
    </xf>
    <xf numFmtId="0" fontId="44" fillId="2" borderId="10" xfId="0" applyFont="1" applyFill="1" applyBorder="1" applyAlignment="1" applyProtection="1">
      <alignment vertical="center" wrapText="1"/>
      <protection locked="0"/>
    </xf>
    <xf numFmtId="3" fontId="44" fillId="16" borderId="5" xfId="0" applyNumberFormat="1" applyFont="1" applyFill="1" applyBorder="1" applyAlignment="1" applyProtection="1">
      <alignment horizontal="center" vertical="center" wrapText="1"/>
      <protection locked="0"/>
    </xf>
    <xf numFmtId="3" fontId="44" fillId="26" borderId="40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4" xfId="0" applyFont="1" applyFill="1" applyBorder="1" applyAlignment="1" applyProtection="1">
      <alignment vertical="center" wrapText="1"/>
      <protection locked="0"/>
    </xf>
    <xf numFmtId="0" fontId="44" fillId="2" borderId="1" xfId="0" applyFont="1" applyFill="1" applyBorder="1" applyAlignment="1" applyProtection="1">
      <alignment vertical="center" wrapText="1"/>
      <protection locked="0"/>
    </xf>
    <xf numFmtId="3" fontId="44" fillId="16" borderId="39" xfId="0" applyNumberFormat="1" applyFont="1" applyFill="1" applyBorder="1" applyAlignment="1" applyProtection="1">
      <alignment horizontal="center" vertical="center" wrapText="1"/>
      <protection locked="0"/>
    </xf>
    <xf numFmtId="3" fontId="4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16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2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39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2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39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16" xfId="0" applyNumberFormat="1" applyFont="1" applyFill="1" applyBorder="1" applyAlignment="1" applyProtection="1">
      <alignment horizontal="center" vertical="center" wrapText="1"/>
      <protection locked="0"/>
    </xf>
    <xf numFmtId="3" fontId="44" fillId="15" borderId="3" xfId="0" applyNumberFormat="1" applyFont="1" applyFill="1" applyBorder="1" applyAlignment="1" applyProtection="1">
      <alignment horizontal="center" vertical="center" wrapText="1"/>
      <protection locked="0"/>
    </xf>
    <xf numFmtId="3" fontId="44" fillId="7" borderId="5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17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5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40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5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40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17" xfId="0" applyNumberFormat="1" applyFont="1" applyFill="1" applyBorder="1" applyAlignment="1" applyProtection="1">
      <alignment horizontal="center" vertical="center" wrapText="1"/>
      <protection locked="0"/>
    </xf>
    <xf numFmtId="3" fontId="44" fillId="15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8" borderId="8" xfId="0" applyFont="1" applyFill="1" applyBorder="1" applyAlignment="1" applyProtection="1">
      <alignment horizontal="center" vertical="center" wrapText="1"/>
      <protection locked="0"/>
    </xf>
    <xf numFmtId="0" fontId="13" fillId="28" borderId="12" xfId="0" applyFont="1" applyFill="1" applyBorder="1" applyAlignment="1" applyProtection="1">
      <alignment horizontal="center" vertical="center" wrapText="1"/>
      <protection locked="0"/>
    </xf>
    <xf numFmtId="3" fontId="24" fillId="29" borderId="10" xfId="0" applyNumberFormat="1" applyFont="1" applyFill="1" applyBorder="1" applyAlignment="1" applyProtection="1">
      <alignment horizontal="center" vertical="center" wrapText="1"/>
      <protection locked="0"/>
    </xf>
    <xf numFmtId="3" fontId="24" fillId="29" borderId="1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16" xfId="0" applyNumberFormat="1" applyFont="1" applyBorder="1" applyAlignment="1" applyProtection="1">
      <alignment horizontal="center" vertical="center" wrapText="1"/>
      <protection locked="0"/>
    </xf>
    <xf numFmtId="3" fontId="44" fillId="0" borderId="17" xfId="0" applyNumberFormat="1" applyFont="1" applyBorder="1" applyAlignment="1" applyProtection="1">
      <alignment horizontal="center" vertical="center" wrapText="1"/>
      <protection locked="0"/>
    </xf>
    <xf numFmtId="0" fontId="41" fillId="28" borderId="12" xfId="0" applyFont="1" applyFill="1" applyBorder="1" applyAlignment="1" applyProtection="1">
      <alignment horizontal="center" vertical="center" wrapText="1"/>
      <protection locked="0"/>
    </xf>
    <xf numFmtId="3" fontId="41" fillId="28" borderId="43" xfId="0" applyNumberFormat="1" applyFont="1" applyFill="1" applyBorder="1" applyAlignment="1" applyProtection="1">
      <alignment horizontal="center" vertical="center" wrapText="1"/>
      <protection locked="0"/>
    </xf>
    <xf numFmtId="3" fontId="41" fillId="28" borderId="12" xfId="0" applyNumberFormat="1" applyFont="1" applyFill="1" applyBorder="1" applyAlignment="1" applyProtection="1">
      <alignment horizontal="center" vertical="center" wrapText="1"/>
      <protection locked="0"/>
    </xf>
    <xf numFmtId="3" fontId="41" fillId="28" borderId="47" xfId="0" applyNumberFormat="1" applyFont="1" applyFill="1" applyBorder="1" applyAlignment="1" applyProtection="1">
      <alignment horizontal="center" vertical="center" wrapText="1"/>
      <protection locked="0"/>
    </xf>
    <xf numFmtId="3" fontId="41" fillId="28" borderId="48" xfId="0" applyNumberFormat="1" applyFont="1" applyFill="1" applyBorder="1" applyAlignment="1" applyProtection="1">
      <alignment horizontal="center" vertical="center" wrapText="1"/>
      <protection locked="0"/>
    </xf>
    <xf numFmtId="3" fontId="41" fillId="28" borderId="8" xfId="0" applyNumberFormat="1" applyFont="1" applyFill="1" applyBorder="1" applyAlignment="1" applyProtection="1">
      <alignment horizontal="center" vertical="center" wrapText="1"/>
      <protection locked="0"/>
    </xf>
    <xf numFmtId="3" fontId="44" fillId="30" borderId="3" xfId="0" applyNumberFormat="1" applyFont="1" applyFill="1" applyBorder="1" applyAlignment="1" applyProtection="1">
      <alignment horizontal="center" vertical="center" wrapText="1"/>
      <protection locked="0"/>
    </xf>
    <xf numFmtId="3" fontId="44" fillId="30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justify" vertical="center" wrapText="1"/>
      <protection locked="0"/>
    </xf>
    <xf numFmtId="0" fontId="21" fillId="0" borderId="6" xfId="0" applyFont="1" applyBorder="1" applyAlignment="1" applyProtection="1">
      <alignment horizontal="justify" vertical="center" wrapText="1"/>
      <protection locked="0"/>
    </xf>
    <xf numFmtId="0" fontId="21" fillId="0" borderId="19" xfId="0" applyFont="1" applyBorder="1" applyAlignment="1" applyProtection="1">
      <alignment horizontal="justify" vertical="center" wrapText="1"/>
      <protection locked="0"/>
    </xf>
    <xf numFmtId="0" fontId="19" fillId="9" borderId="10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Alignment="1" applyProtection="1">
      <alignment horizontal="left" vertical="center"/>
      <protection locked="0"/>
    </xf>
    <xf numFmtId="0" fontId="44" fillId="2" borderId="49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Alignment="1" applyProtection="1">
      <alignment vertical="center" wrapText="1"/>
      <protection locked="0"/>
    </xf>
    <xf numFmtId="0" fontId="41" fillId="17" borderId="8" xfId="0" applyFont="1" applyFill="1" applyBorder="1" applyAlignment="1" applyProtection="1">
      <alignment horizontal="center" vertical="center" wrapText="1"/>
      <protection locked="0"/>
    </xf>
    <xf numFmtId="0" fontId="44" fillId="22" borderId="8" xfId="0" applyFont="1" applyFill="1" applyBorder="1" applyAlignment="1" applyProtection="1">
      <alignment vertical="center" wrapText="1"/>
      <protection locked="0"/>
    </xf>
    <xf numFmtId="0" fontId="44" fillId="22" borderId="27" xfId="0" applyFont="1" applyFill="1" applyBorder="1" applyAlignment="1" applyProtection="1">
      <alignment vertical="center" wrapText="1"/>
      <protection locked="0"/>
    </xf>
    <xf numFmtId="0" fontId="44" fillId="2" borderId="27" xfId="0" applyFont="1" applyFill="1" applyBorder="1" applyAlignment="1" applyProtection="1">
      <alignment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3" fontId="44" fillId="10" borderId="50" xfId="0" applyNumberFormat="1" applyFont="1" applyFill="1" applyBorder="1" applyAlignment="1" applyProtection="1">
      <alignment horizontal="center" vertical="center" wrapText="1"/>
      <protection locked="0"/>
    </xf>
    <xf numFmtId="3" fontId="44" fillId="15" borderId="19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50" xfId="0" applyNumberFormat="1" applyFont="1" applyBorder="1" applyAlignment="1" applyProtection="1">
      <alignment horizontal="center" vertical="center" wrapText="1"/>
      <protection locked="0"/>
    </xf>
    <xf numFmtId="0" fontId="41" fillId="17" borderId="12" xfId="0" applyFont="1" applyFill="1" applyBorder="1" applyAlignment="1" applyProtection="1">
      <alignment horizontal="center" vertical="center" wrapText="1"/>
      <protection locked="0"/>
    </xf>
    <xf numFmtId="0" fontId="44" fillId="22" borderId="12" xfId="0" applyFont="1" applyFill="1" applyBorder="1" applyAlignment="1" applyProtection="1">
      <alignment vertical="center" wrapText="1"/>
      <protection locked="0"/>
    </xf>
    <xf numFmtId="0" fontId="44" fillId="2" borderId="28" xfId="0" applyFont="1" applyFill="1" applyBorder="1" applyAlignment="1" applyProtection="1">
      <alignment vertical="center" wrapText="1"/>
      <protection locked="0"/>
    </xf>
    <xf numFmtId="3" fontId="44" fillId="0" borderId="3" xfId="0" applyNumberFormat="1" applyFont="1" applyBorder="1" applyAlignment="1" applyProtection="1">
      <alignment horizontal="center" vertical="center" wrapText="1"/>
      <protection locked="0"/>
    </xf>
    <xf numFmtId="3" fontId="41" fillId="17" borderId="10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5" xfId="0" applyNumberFormat="1" applyFont="1" applyBorder="1" applyAlignment="1" applyProtection="1">
      <alignment horizontal="center" vertical="center" wrapText="1"/>
      <protection locked="0"/>
    </xf>
    <xf numFmtId="3" fontId="41" fillId="17" borderId="1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45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43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46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12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47" xfId="0" applyNumberFormat="1" applyFont="1" applyFill="1" applyBorder="1" applyAlignment="1" applyProtection="1">
      <alignment horizontal="center" vertical="center" wrapText="1"/>
      <protection locked="0"/>
    </xf>
    <xf numFmtId="3" fontId="41" fillId="17" borderId="48" xfId="0" applyNumberFormat="1" applyFont="1" applyFill="1" applyBorder="1" applyAlignment="1" applyProtection="1">
      <alignment horizontal="center" vertical="center" wrapText="1"/>
      <protection locked="0"/>
    </xf>
    <xf numFmtId="3" fontId="44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44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8" xfId="0" applyFont="1" applyFill="1" applyBorder="1" applyAlignment="1" applyProtection="1">
      <alignment horizontal="center" vertical="center" wrapText="1"/>
      <protection locked="0"/>
    </xf>
    <xf numFmtId="3" fontId="41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3" fontId="41" fillId="8" borderId="43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12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47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48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19" xfId="0" applyNumberFormat="1" applyFont="1" applyBorder="1" applyAlignment="1" applyProtection="1">
      <alignment horizontal="center" vertical="center" wrapText="1"/>
      <protection locked="0"/>
    </xf>
    <xf numFmtId="3" fontId="41" fillId="0" borderId="0" xfId="0" applyNumberFormat="1" applyFont="1" applyAlignment="1" applyProtection="1">
      <alignment horizontal="center" vertical="center" wrapText="1"/>
      <protection locked="0"/>
    </xf>
    <xf numFmtId="3" fontId="44" fillId="0" borderId="0" xfId="0" applyNumberFormat="1" applyFont="1" applyAlignment="1" applyProtection="1">
      <alignment horizontal="center" vertical="center" wrapText="1"/>
      <protection locked="0"/>
    </xf>
    <xf numFmtId="3" fontId="44" fillId="31" borderId="19" xfId="0" applyNumberFormat="1" applyFont="1" applyFill="1" applyBorder="1" applyAlignment="1" applyProtection="1">
      <alignment horizontal="center" vertical="center" wrapText="1"/>
      <protection locked="0"/>
    </xf>
    <xf numFmtId="3" fontId="44" fillId="31" borderId="5" xfId="0" applyNumberFormat="1" applyFont="1" applyFill="1" applyBorder="1" applyAlignment="1" applyProtection="1">
      <alignment horizontal="center" vertical="center" wrapText="1"/>
      <protection locked="0"/>
    </xf>
    <xf numFmtId="3" fontId="44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7" xfId="0" applyFont="1" applyFill="1" applyBorder="1" applyAlignment="1" applyProtection="1">
      <alignment horizontal="center" vertical="center" wrapText="1"/>
      <protection locked="0"/>
    </xf>
    <xf numFmtId="164" fontId="41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0" fontId="41" fillId="5" borderId="32" xfId="0" applyFont="1" applyFill="1" applyBorder="1" applyAlignment="1" applyProtection="1">
      <alignment horizontal="center" vertical="center" wrapText="1"/>
      <protection locked="0"/>
    </xf>
    <xf numFmtId="10" fontId="45" fillId="0" borderId="0" xfId="1" applyNumberFormat="1" applyFont="1" applyFill="1" applyBorder="1" applyAlignment="1">
      <alignment horizontal="center" vertical="center" wrapText="1"/>
    </xf>
    <xf numFmtId="10" fontId="48" fillId="0" borderId="0" xfId="1" applyNumberFormat="1" applyFont="1" applyFill="1" applyBorder="1" applyAlignment="1">
      <alignment horizontal="center" vertical="center" wrapText="1"/>
    </xf>
    <xf numFmtId="3" fontId="44" fillId="29" borderId="3" xfId="0" applyNumberFormat="1" applyFont="1" applyFill="1" applyBorder="1" applyAlignment="1" applyProtection="1">
      <alignment horizontal="center" vertical="center" wrapText="1"/>
      <protection locked="0"/>
    </xf>
    <xf numFmtId="3" fontId="44" fillId="29" borderId="5" xfId="0" applyNumberFormat="1" applyFont="1" applyFill="1" applyBorder="1" applyAlignment="1" applyProtection="1">
      <alignment horizontal="center" vertical="center" wrapText="1"/>
      <protection locked="0"/>
    </xf>
    <xf numFmtId="0" fontId="28" fillId="11" borderId="35" xfId="0" applyFont="1" applyFill="1" applyBorder="1" applyAlignment="1" applyProtection="1">
      <alignment horizontal="center" vertical="center" wrapText="1" shrinkToFit="1"/>
      <protection locked="0"/>
    </xf>
    <xf numFmtId="0" fontId="28" fillId="11" borderId="32" xfId="0" applyFont="1" applyFill="1" applyBorder="1" applyAlignment="1" applyProtection="1">
      <alignment horizontal="center" vertical="center" wrapText="1" shrinkToFit="1"/>
      <protection locked="0"/>
    </xf>
    <xf numFmtId="10" fontId="45" fillId="12" borderId="43" xfId="1" applyNumberFormat="1" applyFont="1" applyFill="1" applyBorder="1" applyAlignment="1">
      <alignment horizontal="center" vertical="center" wrapText="1"/>
    </xf>
    <xf numFmtId="164" fontId="11" fillId="6" borderId="4" xfId="0" applyNumberFormat="1" applyFont="1" applyFill="1" applyBorder="1" applyAlignment="1">
      <alignment horizontal="justify" vertical="center" wrapText="1"/>
    </xf>
    <xf numFmtId="164" fontId="11" fillId="6" borderId="7" xfId="0" applyNumberFormat="1" applyFont="1" applyFill="1" applyBorder="1" applyAlignment="1">
      <alignment horizontal="justify" vertical="center" wrapText="1"/>
    </xf>
    <xf numFmtId="164" fontId="11" fillId="6" borderId="11" xfId="0" applyNumberFormat="1" applyFont="1" applyFill="1" applyBorder="1" applyAlignment="1">
      <alignment horizontal="justify" vertical="center" wrapText="1"/>
    </xf>
    <xf numFmtId="164" fontId="11" fillId="6" borderId="14" xfId="0" applyNumberFormat="1" applyFont="1" applyFill="1" applyBorder="1" applyAlignment="1">
      <alignment horizontal="justify" vertical="center" wrapText="1"/>
    </xf>
    <xf numFmtId="164" fontId="11" fillId="13" borderId="27" xfId="0" applyNumberFormat="1" applyFont="1" applyFill="1" applyBorder="1" applyAlignment="1">
      <alignment horizontal="justify" vertical="center" wrapText="1"/>
    </xf>
    <xf numFmtId="164" fontId="11" fillId="13" borderId="28" xfId="0" applyNumberFormat="1" applyFont="1" applyFill="1" applyBorder="1" applyAlignment="1">
      <alignment horizontal="justify" vertical="center" wrapText="1"/>
    </xf>
    <xf numFmtId="0" fontId="30" fillId="9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vertical="center"/>
      <protection locked="0"/>
    </xf>
    <xf numFmtId="164" fontId="41" fillId="13" borderId="27" xfId="0" applyNumberFormat="1" applyFont="1" applyFill="1" applyBorder="1" applyAlignment="1">
      <alignment horizontal="justify" vertical="center" wrapText="1"/>
    </xf>
    <xf numFmtId="164" fontId="41" fillId="13" borderId="28" xfId="0" applyNumberFormat="1" applyFont="1" applyFill="1" applyBorder="1" applyAlignment="1">
      <alignment horizontal="justify" vertical="center" wrapText="1"/>
    </xf>
    <xf numFmtId="164" fontId="41" fillId="3" borderId="4" xfId="0" applyNumberFormat="1" applyFont="1" applyFill="1" applyBorder="1" applyAlignment="1">
      <alignment horizontal="center" vertical="center" wrapText="1"/>
    </xf>
    <xf numFmtId="164" fontId="41" fillId="3" borderId="7" xfId="0" applyNumberFormat="1" applyFont="1" applyFill="1" applyBorder="1" applyAlignment="1">
      <alignment horizontal="center" vertical="center" wrapText="1"/>
    </xf>
    <xf numFmtId="164" fontId="41" fillId="0" borderId="4" xfId="0" applyNumberFormat="1" applyFont="1" applyBorder="1" applyAlignment="1">
      <alignment horizontal="justify" vertical="center" wrapText="1"/>
    </xf>
    <xf numFmtId="164" fontId="41" fillId="0" borderId="7" xfId="0" applyNumberFormat="1" applyFont="1" applyBorder="1" applyAlignment="1">
      <alignment horizontal="justify" vertical="center" wrapText="1"/>
    </xf>
    <xf numFmtId="164" fontId="41" fillId="0" borderId="11" xfId="0" applyNumberFormat="1" applyFont="1" applyBorder="1" applyAlignment="1">
      <alignment horizontal="justify" vertical="center" wrapText="1"/>
    </xf>
    <xf numFmtId="164" fontId="41" fillId="0" borderId="14" xfId="0" applyNumberFormat="1" applyFont="1" applyBorder="1" applyAlignment="1">
      <alignment horizontal="justify" vertical="center" wrapText="1"/>
    </xf>
    <xf numFmtId="164" fontId="46" fillId="29" borderId="4" xfId="0" applyNumberFormat="1" applyFont="1" applyFill="1" applyBorder="1" applyAlignment="1">
      <alignment horizontal="justify" vertical="center" wrapText="1"/>
    </xf>
    <xf numFmtId="164" fontId="46" fillId="29" borderId="7" xfId="0" applyNumberFormat="1" applyFont="1" applyFill="1" applyBorder="1" applyAlignment="1">
      <alignment horizontal="justify" vertical="center" wrapText="1"/>
    </xf>
    <xf numFmtId="164" fontId="24" fillId="13" borderId="27" xfId="0" applyNumberFormat="1" applyFont="1" applyFill="1" applyBorder="1" applyAlignment="1">
      <alignment horizontal="justify" vertical="center" wrapText="1"/>
    </xf>
    <xf numFmtId="164" fontId="24" fillId="13" borderId="28" xfId="0" applyNumberFormat="1" applyFont="1" applyFill="1" applyBorder="1" applyAlignment="1">
      <alignment horizontal="justify" vertical="center" wrapText="1"/>
    </xf>
    <xf numFmtId="164" fontId="11" fillId="13" borderId="8" xfId="0" applyNumberFormat="1" applyFont="1" applyFill="1" applyBorder="1" applyAlignment="1">
      <alignment horizontal="left" vertical="center" wrapText="1"/>
    </xf>
    <xf numFmtId="164" fontId="11" fillId="13" borderId="12" xfId="0" applyNumberFormat="1" applyFont="1" applyFill="1" applyBorder="1" applyAlignment="1">
      <alignment horizontal="left" vertical="center" wrapText="1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justify" vertical="center" wrapText="1"/>
      <protection locked="0"/>
    </xf>
    <xf numFmtId="0" fontId="21" fillId="0" borderId="17" xfId="0" applyFont="1" applyBorder="1" applyAlignment="1" applyProtection="1">
      <alignment horizontal="justify" vertical="center" wrapText="1"/>
      <protection locked="0"/>
    </xf>
    <xf numFmtId="0" fontId="21" fillId="0" borderId="3" xfId="0" applyFont="1" applyBorder="1" applyAlignment="1" applyProtection="1">
      <alignment horizontal="justify" vertical="center" wrapText="1"/>
      <protection locked="0"/>
    </xf>
    <xf numFmtId="0" fontId="21" fillId="0" borderId="6" xfId="0" applyFont="1" applyBorder="1" applyAlignment="1" applyProtection="1">
      <alignment horizontal="justify" vertical="center" wrapText="1"/>
      <protection locked="0"/>
    </xf>
    <xf numFmtId="10" fontId="21" fillId="0" borderId="38" xfId="1" applyNumberFormat="1" applyFont="1" applyFill="1" applyBorder="1" applyAlignment="1" applyProtection="1">
      <alignment horizontal="center" vertical="center" wrapText="1"/>
      <protection locked="0"/>
    </xf>
    <xf numFmtId="10" fontId="21" fillId="0" borderId="18" xfId="1" applyNumberFormat="1" applyFont="1" applyFill="1" applyBorder="1" applyAlignment="1" applyProtection="1">
      <alignment horizontal="center" vertical="center" wrapText="1"/>
      <protection locked="0"/>
    </xf>
    <xf numFmtId="10" fontId="41" fillId="3" borderId="4" xfId="0" applyNumberFormat="1" applyFont="1" applyFill="1" applyBorder="1" applyAlignment="1">
      <alignment horizontal="center" vertical="center" wrapText="1"/>
    </xf>
    <xf numFmtId="10" fontId="41" fillId="3" borderId="7" xfId="0" applyNumberFormat="1" applyFont="1" applyFill="1" applyBorder="1" applyAlignment="1">
      <alignment horizontal="center" vertical="center" wrapText="1"/>
    </xf>
    <xf numFmtId="10" fontId="41" fillId="3" borderId="25" xfId="0" applyNumberFormat="1" applyFont="1" applyFill="1" applyBorder="1" applyAlignment="1">
      <alignment horizontal="center" vertical="center" wrapText="1"/>
    </xf>
    <xf numFmtId="10" fontId="41" fillId="3" borderId="26" xfId="0" applyNumberFormat="1" applyFont="1" applyFill="1" applyBorder="1" applyAlignment="1">
      <alignment horizontal="center" vertical="center" wrapText="1"/>
    </xf>
    <xf numFmtId="164" fontId="33" fillId="13" borderId="4" xfId="0" applyNumberFormat="1" applyFont="1" applyFill="1" applyBorder="1" applyAlignment="1">
      <alignment horizontal="justify" vertical="center" wrapText="1"/>
    </xf>
    <xf numFmtId="164" fontId="33" fillId="13" borderId="7" xfId="0" applyNumberFormat="1" applyFont="1" applyFill="1" applyBorder="1" applyAlignment="1">
      <alignment horizontal="justify" vertical="center" wrapText="1"/>
    </xf>
    <xf numFmtId="164" fontId="33" fillId="13" borderId="11" xfId="0" applyNumberFormat="1" applyFont="1" applyFill="1" applyBorder="1" applyAlignment="1">
      <alignment horizontal="justify" vertical="center" wrapText="1"/>
    </xf>
    <xf numFmtId="164" fontId="33" fillId="13" borderId="14" xfId="0" applyNumberFormat="1" applyFont="1" applyFill="1" applyBorder="1" applyAlignment="1">
      <alignment horizontal="justify" vertical="center" wrapText="1"/>
    </xf>
    <xf numFmtId="3" fontId="44" fillId="10" borderId="33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10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27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34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1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28" xfId="0" applyNumberFormat="1" applyFont="1" applyFill="1" applyBorder="1" applyAlignment="1" applyProtection="1">
      <alignment horizontal="justify" vertical="center" wrapText="1"/>
      <protection locked="0"/>
    </xf>
    <xf numFmtId="3" fontId="44" fillId="10" borderId="25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10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27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26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1" xfId="0" applyNumberFormat="1" applyFont="1" applyFill="1" applyBorder="1" applyAlignment="1" applyProtection="1">
      <alignment horizontal="center" vertical="center" wrapText="1"/>
      <protection locked="0"/>
    </xf>
    <xf numFmtId="3" fontId="44" fillId="10" borderId="2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justify" vertical="center" wrapText="1"/>
      <protection locked="0"/>
    </xf>
    <xf numFmtId="3" fontId="44" fillId="11" borderId="35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32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36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25" xfId="0" applyNumberFormat="1" applyFont="1" applyBorder="1" applyAlignment="1" applyProtection="1">
      <alignment horizontal="center" vertical="center" wrapText="1"/>
      <protection locked="0"/>
    </xf>
    <xf numFmtId="3" fontId="44" fillId="0" borderId="10" xfId="0" applyNumberFormat="1" applyFont="1" applyBorder="1" applyAlignment="1" applyProtection="1">
      <alignment horizontal="center" vertical="center" wrapText="1"/>
      <protection locked="0"/>
    </xf>
    <xf numFmtId="3" fontId="44" fillId="0" borderId="27" xfId="0" applyNumberFormat="1" applyFont="1" applyBorder="1" applyAlignment="1" applyProtection="1">
      <alignment horizontal="center" vertical="center" wrapText="1"/>
      <protection locked="0"/>
    </xf>
    <xf numFmtId="3" fontId="44" fillId="0" borderId="18" xfId="0" applyNumberFormat="1" applyFont="1" applyBorder="1" applyAlignment="1" applyProtection="1">
      <alignment horizontal="center" vertical="center" wrapText="1"/>
      <protection locked="0"/>
    </xf>
    <xf numFmtId="3" fontId="44" fillId="0" borderId="44" xfId="0" applyNumberFormat="1" applyFont="1" applyBorder="1" applyAlignment="1" applyProtection="1">
      <alignment horizontal="center" vertical="center" wrapText="1"/>
      <protection locked="0"/>
    </xf>
    <xf numFmtId="3" fontId="44" fillId="0" borderId="40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164" fontId="43" fillId="11" borderId="25" xfId="1" applyNumberFormat="1" applyFont="1" applyFill="1" applyBorder="1" applyAlignment="1" applyProtection="1">
      <alignment horizontal="center" vertical="center" wrapText="1"/>
      <protection locked="0"/>
    </xf>
    <xf numFmtId="164" fontId="43" fillId="11" borderId="10" xfId="1" applyNumberFormat="1" applyFont="1" applyFill="1" applyBorder="1" applyAlignment="1" applyProtection="1">
      <alignment horizontal="center" vertical="center" wrapText="1"/>
      <protection locked="0"/>
    </xf>
    <xf numFmtId="164" fontId="43" fillId="11" borderId="29" xfId="1" applyNumberFormat="1" applyFont="1" applyFill="1" applyBorder="1" applyAlignment="1" applyProtection="1">
      <alignment horizontal="center" vertical="center" wrapText="1"/>
      <protection locked="0"/>
    </xf>
    <xf numFmtId="164" fontId="43" fillId="11" borderId="26" xfId="1" applyNumberFormat="1" applyFont="1" applyFill="1" applyBorder="1" applyAlignment="1" applyProtection="1">
      <alignment horizontal="center" vertical="center" wrapText="1"/>
      <protection locked="0"/>
    </xf>
    <xf numFmtId="164" fontId="43" fillId="11" borderId="1" xfId="1" applyNumberFormat="1" applyFont="1" applyFill="1" applyBorder="1" applyAlignment="1" applyProtection="1">
      <alignment horizontal="center" vertical="center" wrapText="1"/>
      <protection locked="0"/>
    </xf>
    <xf numFmtId="164" fontId="43" fillId="11" borderId="30" xfId="1" applyNumberFormat="1" applyFont="1" applyFill="1" applyBorder="1" applyAlignment="1" applyProtection="1">
      <alignment horizontal="center" vertical="center" wrapText="1"/>
      <protection locked="0"/>
    </xf>
    <xf numFmtId="3" fontId="44" fillId="11" borderId="11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14" xfId="0" applyNumberFormat="1" applyFont="1" applyFill="1" applyBorder="1" applyAlignment="1" applyProtection="1">
      <alignment horizontal="center" vertical="center" wrapText="1"/>
      <protection locked="0"/>
    </xf>
    <xf numFmtId="164" fontId="4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30" xfId="1" applyNumberFormat="1" applyFont="1" applyFill="1" applyBorder="1" applyAlignment="1" applyProtection="1">
      <alignment horizontal="center" vertical="center" wrapText="1"/>
      <protection locked="0"/>
    </xf>
    <xf numFmtId="3" fontId="44" fillId="11" borderId="4" xfId="0" applyNumberFormat="1" applyFont="1" applyFill="1" applyBorder="1" applyAlignment="1" applyProtection="1">
      <alignment horizontal="center" vertical="center" wrapText="1"/>
      <protection locked="0"/>
    </xf>
    <xf numFmtId="3" fontId="44" fillId="11" borderId="7" xfId="0" applyNumberFormat="1" applyFont="1" applyFill="1" applyBorder="1" applyAlignment="1" applyProtection="1">
      <alignment horizontal="center" vertical="center" wrapText="1"/>
      <protection locked="0"/>
    </xf>
    <xf numFmtId="165" fontId="41" fillId="3" borderId="51" xfId="0" applyNumberFormat="1" applyFont="1" applyFill="1" applyBorder="1" applyAlignment="1" applyProtection="1">
      <alignment horizontal="center" vertical="center" wrapText="1"/>
      <protection hidden="1"/>
    </xf>
    <xf numFmtId="165" fontId="41" fillId="3" borderId="7" xfId="0" applyNumberFormat="1" applyFont="1" applyFill="1" applyBorder="1" applyAlignment="1" applyProtection="1">
      <alignment horizontal="center" vertical="center" wrapText="1"/>
      <protection hidden="1"/>
    </xf>
    <xf numFmtId="10" fontId="45" fillId="12" borderId="12" xfId="1" applyNumberFormat="1" applyFont="1" applyFill="1" applyBorder="1" applyAlignment="1">
      <alignment horizontal="center" vertical="center" wrapText="1"/>
    </xf>
    <xf numFmtId="164" fontId="11" fillId="6" borderId="51" xfId="0" applyNumberFormat="1" applyFont="1" applyFill="1" applyBorder="1" applyAlignment="1">
      <alignment horizontal="justify" vertical="center" wrapText="1"/>
    </xf>
    <xf numFmtId="164" fontId="43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164" fontId="21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43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justify" vertical="center" wrapText="1"/>
      <protection locked="0"/>
    </xf>
    <xf numFmtId="0" fontId="21" fillId="0" borderId="19" xfId="0" applyFont="1" applyBorder="1" applyAlignment="1" applyProtection="1">
      <alignment horizontal="justify" vertical="center" wrapText="1"/>
      <protection locked="0"/>
    </xf>
    <xf numFmtId="0" fontId="19" fillId="9" borderId="33" xfId="0" applyFont="1" applyFill="1" applyBorder="1" applyAlignment="1" applyProtection="1">
      <alignment horizontal="center" vertical="center"/>
      <protection locked="0"/>
    </xf>
    <xf numFmtId="0" fontId="19" fillId="9" borderId="10" xfId="0" applyFont="1" applyFill="1" applyBorder="1" applyAlignment="1" applyProtection="1">
      <alignment horizontal="center" vertical="center"/>
      <protection locked="0"/>
    </xf>
    <xf numFmtId="0" fontId="20" fillId="8" borderId="35" xfId="0" applyFont="1" applyFill="1" applyBorder="1" applyAlignment="1" applyProtection="1">
      <alignment horizontal="center" vertical="center"/>
      <protection locked="0"/>
    </xf>
    <xf numFmtId="0" fontId="20" fillId="8" borderId="32" xfId="0" applyFont="1" applyFill="1" applyBorder="1" applyAlignment="1" applyProtection="1">
      <alignment horizontal="center" vertical="center"/>
      <protection locked="0"/>
    </xf>
    <xf numFmtId="0" fontId="20" fillId="8" borderId="36" xfId="0" applyFont="1" applyFill="1" applyBorder="1" applyAlignment="1" applyProtection="1">
      <alignment horizontal="center" vertical="center"/>
      <protection locked="0"/>
    </xf>
    <xf numFmtId="10" fontId="19" fillId="7" borderId="33" xfId="0" applyNumberFormat="1" applyFont="1" applyFill="1" applyBorder="1" applyAlignment="1">
      <alignment horizontal="center" vertical="center"/>
    </xf>
    <xf numFmtId="10" fontId="19" fillId="7" borderId="34" xfId="0" applyNumberFormat="1" applyFont="1" applyFill="1" applyBorder="1" applyAlignment="1">
      <alignment horizontal="center" vertical="center"/>
    </xf>
    <xf numFmtId="10" fontId="19" fillId="7" borderId="8" xfId="0" applyNumberFormat="1" applyFont="1" applyFill="1" applyBorder="1" applyAlignment="1">
      <alignment horizontal="center" vertical="center"/>
    </xf>
    <xf numFmtId="10" fontId="19" fillId="7" borderId="12" xfId="0" applyNumberFormat="1" applyFont="1" applyFill="1" applyBorder="1" applyAlignment="1">
      <alignment horizontal="center" vertical="center"/>
    </xf>
    <xf numFmtId="0" fontId="19" fillId="9" borderId="27" xfId="0" applyFont="1" applyFill="1" applyBorder="1" applyAlignment="1" applyProtection="1">
      <alignment horizontal="center" vertical="center"/>
      <protection locked="0"/>
    </xf>
    <xf numFmtId="0" fontId="20" fillId="8" borderId="33" xfId="0" applyFont="1" applyFill="1" applyBorder="1" applyAlignment="1" applyProtection="1">
      <alignment horizontal="center" vertical="center"/>
      <protection locked="0"/>
    </xf>
    <xf numFmtId="0" fontId="20" fillId="8" borderId="10" xfId="0" applyFont="1" applyFill="1" applyBorder="1" applyAlignment="1" applyProtection="1">
      <alignment horizontal="center" vertical="center"/>
      <protection locked="0"/>
    </xf>
    <xf numFmtId="0" fontId="20" fillId="8" borderId="27" xfId="0" applyFont="1" applyFill="1" applyBorder="1" applyAlignment="1" applyProtection="1">
      <alignment horizontal="center" vertical="center"/>
      <protection locked="0"/>
    </xf>
    <xf numFmtId="164" fontId="11" fillId="6" borderId="52" xfId="0" applyNumberFormat="1" applyFont="1" applyFill="1" applyBorder="1" applyAlignment="1">
      <alignment horizontal="justify" vertical="center" wrapText="1"/>
    </xf>
    <xf numFmtId="0" fontId="15" fillId="14" borderId="35" xfId="0" applyFont="1" applyFill="1" applyBorder="1" applyAlignment="1" applyProtection="1">
      <alignment horizontal="center" vertical="center" wrapText="1"/>
      <protection locked="0"/>
    </xf>
    <xf numFmtId="0" fontId="15" fillId="14" borderId="32" xfId="0" applyFont="1" applyFill="1" applyBorder="1" applyAlignment="1" applyProtection="1">
      <alignment horizontal="center" vertical="center" wrapText="1"/>
      <protection locked="0"/>
    </xf>
    <xf numFmtId="0" fontId="15" fillId="14" borderId="42" xfId="0" applyFont="1" applyFill="1" applyBorder="1" applyAlignment="1" applyProtection="1">
      <alignment horizontal="center" vertical="center" wrapText="1"/>
      <protection locked="0"/>
    </xf>
    <xf numFmtId="0" fontId="14" fillId="25" borderId="31" xfId="0" applyFont="1" applyFill="1" applyBorder="1" applyAlignment="1" applyProtection="1">
      <alignment horizontal="center" vertical="center" wrapText="1"/>
      <protection locked="0"/>
    </xf>
    <xf numFmtId="0" fontId="14" fillId="25" borderId="32" xfId="0" applyFont="1" applyFill="1" applyBorder="1" applyAlignment="1" applyProtection="1">
      <alignment horizontal="center" vertical="center" wrapText="1"/>
      <protection locked="0"/>
    </xf>
    <xf numFmtId="0" fontId="14" fillId="25" borderId="36" xfId="0" applyFont="1" applyFill="1" applyBorder="1" applyAlignment="1" applyProtection="1">
      <alignment horizontal="center" vertical="center" wrapText="1"/>
      <protection locked="0"/>
    </xf>
    <xf numFmtId="0" fontId="14" fillId="5" borderId="32" xfId="0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14" fillId="5" borderId="36" xfId="0" applyFont="1" applyFill="1" applyBorder="1" applyAlignment="1" applyProtection="1">
      <alignment horizontal="center" vertical="center" wrapText="1"/>
      <protection locked="0"/>
    </xf>
    <xf numFmtId="0" fontId="31" fillId="5" borderId="8" xfId="0" applyFont="1" applyFill="1" applyBorder="1" applyAlignment="1" applyProtection="1">
      <alignment horizontal="center" vertical="center" wrapText="1"/>
      <protection locked="0"/>
    </xf>
    <xf numFmtId="0" fontId="31" fillId="5" borderId="12" xfId="0" applyFont="1" applyFill="1" applyBorder="1" applyAlignment="1" applyProtection="1">
      <alignment horizontal="center" vertical="center" wrapText="1"/>
      <protection locked="0"/>
    </xf>
    <xf numFmtId="0" fontId="19" fillId="4" borderId="8" xfId="0" applyFont="1" applyFill="1" applyBorder="1" applyAlignment="1" applyProtection="1">
      <alignment horizontal="center" vertical="center" wrapText="1"/>
      <protection locked="0"/>
    </xf>
    <xf numFmtId="0" fontId="19" fillId="4" borderId="15" xfId="0" applyFont="1" applyFill="1" applyBorder="1" applyAlignment="1" applyProtection="1">
      <alignment horizontal="center"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0" fontId="19" fillId="4" borderId="27" xfId="0" applyFont="1" applyFill="1" applyBorder="1" applyAlignment="1" applyProtection="1">
      <alignment horizontal="center" vertical="center" wrapText="1"/>
      <protection locked="0"/>
    </xf>
    <xf numFmtId="0" fontId="19" fillId="4" borderId="41" xfId="0" applyFont="1" applyFill="1" applyBorder="1" applyAlignment="1" applyProtection="1">
      <alignment horizontal="center" vertical="center" wrapText="1"/>
      <protection locked="0"/>
    </xf>
    <xf numFmtId="0" fontId="19" fillId="4" borderId="28" xfId="0" applyFont="1" applyFill="1" applyBorder="1" applyAlignment="1" applyProtection="1">
      <alignment horizontal="center" vertical="center" wrapText="1"/>
      <protection locked="0"/>
    </xf>
    <xf numFmtId="0" fontId="20" fillId="24" borderId="27" xfId="0" applyFont="1" applyFill="1" applyBorder="1" applyAlignment="1" applyProtection="1">
      <alignment horizontal="center" vertical="center" wrapText="1"/>
      <protection locked="0"/>
    </xf>
    <xf numFmtId="0" fontId="20" fillId="24" borderId="41" xfId="0" applyFont="1" applyFill="1" applyBorder="1" applyAlignment="1" applyProtection="1">
      <alignment horizontal="center" vertical="center" wrapText="1"/>
      <protection locked="0"/>
    </xf>
    <xf numFmtId="0" fontId="20" fillId="24" borderId="28" xfId="0" applyFont="1" applyFill="1" applyBorder="1" applyAlignment="1" applyProtection="1">
      <alignment horizontal="center" vertical="center" wrapText="1"/>
      <protection locked="0"/>
    </xf>
    <xf numFmtId="0" fontId="15" fillId="9" borderId="35" xfId="0" applyFont="1" applyFill="1" applyBorder="1" applyAlignment="1" applyProtection="1">
      <alignment horizontal="center" vertical="center"/>
      <protection locked="0"/>
    </xf>
    <xf numFmtId="0" fontId="15" fillId="9" borderId="32" xfId="0" applyFont="1" applyFill="1" applyBorder="1" applyAlignment="1" applyProtection="1">
      <alignment horizontal="center" vertical="center"/>
      <protection locked="0"/>
    </xf>
    <xf numFmtId="0" fontId="15" fillId="9" borderId="36" xfId="0" applyFont="1" applyFill="1" applyBorder="1" applyAlignment="1" applyProtection="1">
      <alignment horizontal="center" vertical="center"/>
      <protection locked="0"/>
    </xf>
    <xf numFmtId="0" fontId="14" fillId="8" borderId="32" xfId="0" applyFont="1" applyFill="1" applyBorder="1" applyAlignment="1" applyProtection="1">
      <alignment horizontal="center" vertical="center"/>
      <protection locked="0"/>
    </xf>
    <xf numFmtId="0" fontId="14" fillId="8" borderId="36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 shrinkToFit="1"/>
      <protection locked="0"/>
    </xf>
    <xf numFmtId="0" fontId="15" fillId="7" borderId="0" xfId="0" applyFont="1" applyFill="1" applyAlignment="1" applyProtection="1">
      <alignment horizontal="left" vertical="center"/>
      <protection locked="0"/>
    </xf>
    <xf numFmtId="0" fontId="31" fillId="11" borderId="0" xfId="0" applyFont="1" applyFill="1" applyAlignment="1" applyProtection="1">
      <alignment horizontal="left" vertical="center"/>
      <protection locked="0"/>
    </xf>
    <xf numFmtId="0" fontId="31" fillId="11" borderId="0" xfId="0" applyFont="1" applyFill="1" applyAlignment="1" applyProtection="1">
      <alignment horizontal="center" vertical="center"/>
      <protection locked="0"/>
    </xf>
    <xf numFmtId="0" fontId="30" fillId="19" borderId="43" xfId="0" applyFont="1" applyFill="1" applyBorder="1" applyAlignment="1" applyProtection="1">
      <alignment horizontal="center" vertical="center" wrapText="1"/>
      <protection locked="0"/>
    </xf>
    <xf numFmtId="0" fontId="30" fillId="19" borderId="43" xfId="0" applyFont="1" applyFill="1" applyBorder="1" applyAlignment="1" applyProtection="1">
      <alignment horizontal="center" vertical="center"/>
      <protection locked="0"/>
    </xf>
    <xf numFmtId="0" fontId="24" fillId="20" borderId="8" xfId="0" applyFont="1" applyFill="1" applyBorder="1" applyAlignment="1" applyProtection="1">
      <alignment horizontal="justify" vertical="center" wrapText="1" shrinkToFit="1"/>
      <protection locked="0"/>
    </xf>
    <xf numFmtId="0" fontId="24" fillId="20" borderId="15" xfId="0" applyFont="1" applyFill="1" applyBorder="1" applyAlignment="1" applyProtection="1">
      <alignment horizontal="justify" vertical="center" wrapText="1" shrinkToFit="1"/>
      <protection locked="0"/>
    </xf>
    <xf numFmtId="0" fontId="24" fillId="20" borderId="12" xfId="0" applyFont="1" applyFill="1" applyBorder="1" applyAlignment="1" applyProtection="1">
      <alignment horizontal="justify" vertical="center" wrapText="1" shrinkToFit="1"/>
      <protection locked="0"/>
    </xf>
    <xf numFmtId="0" fontId="19" fillId="4" borderId="33" xfId="0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34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5" xfId="0" applyFont="1" applyFill="1" applyBorder="1" applyAlignment="1" applyProtection="1">
      <alignment horizontal="center" vertical="center" wrapText="1"/>
      <protection locked="0"/>
    </xf>
    <xf numFmtId="0" fontId="19" fillId="4" borderId="32" xfId="0" applyFont="1" applyFill="1" applyBorder="1" applyAlignment="1" applyProtection="1">
      <alignment horizontal="center" vertical="center" wrapText="1"/>
      <protection locked="0"/>
    </xf>
    <xf numFmtId="0" fontId="19" fillId="4" borderId="36" xfId="0" applyFont="1" applyFill="1" applyBorder="1" applyAlignment="1" applyProtection="1">
      <alignment horizontal="center" vertical="center" wrapText="1"/>
      <protection locked="0"/>
    </xf>
    <xf numFmtId="10" fontId="18" fillId="12" borderId="43" xfId="1" applyNumberFormat="1" applyFont="1" applyFill="1" applyBorder="1" applyAlignment="1">
      <alignment horizontal="center" vertical="center" wrapText="1"/>
    </xf>
    <xf numFmtId="164" fontId="11" fillId="13" borderId="4" xfId="0" applyNumberFormat="1" applyFont="1" applyFill="1" applyBorder="1" applyAlignment="1">
      <alignment horizontal="justify" vertical="center" wrapText="1"/>
    </xf>
    <xf numFmtId="164" fontId="11" fillId="13" borderId="7" xfId="0" applyNumberFormat="1" applyFont="1" applyFill="1" applyBorder="1" applyAlignment="1">
      <alignment horizontal="justify" vertical="center" wrapText="1"/>
    </xf>
    <xf numFmtId="164" fontId="11" fillId="13" borderId="11" xfId="0" applyNumberFormat="1" applyFont="1" applyFill="1" applyBorder="1" applyAlignment="1">
      <alignment horizontal="justify" vertical="center" wrapText="1"/>
    </xf>
    <xf numFmtId="164" fontId="11" fillId="13" borderId="14" xfId="0" applyNumberFormat="1" applyFont="1" applyFill="1" applyBorder="1" applyAlignment="1">
      <alignment horizontal="justify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164" fontId="11" fillId="13" borderId="52" xfId="0" applyNumberFormat="1" applyFont="1" applyFill="1" applyBorder="1" applyAlignment="1">
      <alignment horizontal="justify" vertical="center" wrapText="1"/>
    </xf>
    <xf numFmtId="165" fontId="13" fillId="3" borderId="51" xfId="0" applyNumberFormat="1" applyFont="1" applyFill="1" applyBorder="1" applyAlignment="1" applyProtection="1">
      <alignment horizontal="center" vertical="center" wrapText="1"/>
      <protection hidden="1"/>
    </xf>
    <xf numFmtId="165" fontId="13" fillId="3" borderId="7" xfId="0" applyNumberFormat="1" applyFont="1" applyFill="1" applyBorder="1" applyAlignment="1" applyProtection="1">
      <alignment horizontal="center" vertical="center" wrapText="1"/>
      <protection hidden="1"/>
    </xf>
    <xf numFmtId="10" fontId="18" fillId="12" borderId="12" xfId="1" applyNumberFormat="1" applyFont="1" applyFill="1" applyBorder="1" applyAlignment="1">
      <alignment horizontal="center" vertical="center" wrapText="1"/>
    </xf>
    <xf numFmtId="164" fontId="11" fillId="13" borderId="51" xfId="0" applyNumberFormat="1" applyFont="1" applyFill="1" applyBorder="1" applyAlignment="1">
      <alignment horizontal="justify" vertical="center" wrapText="1"/>
    </xf>
    <xf numFmtId="164" fontId="41" fillId="13" borderId="4" xfId="0" applyNumberFormat="1" applyFont="1" applyFill="1" applyBorder="1" applyAlignment="1">
      <alignment horizontal="justify" vertical="center" wrapText="1"/>
    </xf>
    <xf numFmtId="164" fontId="41" fillId="13" borderId="7" xfId="0" applyNumberFormat="1" applyFont="1" applyFill="1" applyBorder="1" applyAlignment="1">
      <alignment horizontal="justify" vertical="center" wrapText="1"/>
    </xf>
    <xf numFmtId="164" fontId="41" fillId="13" borderId="11" xfId="0" applyNumberFormat="1" applyFont="1" applyFill="1" applyBorder="1" applyAlignment="1">
      <alignment horizontal="justify" vertical="center" wrapText="1"/>
    </xf>
    <xf numFmtId="164" fontId="41" fillId="13" borderId="14" xfId="0" applyNumberFormat="1" applyFont="1" applyFill="1" applyBorder="1" applyAlignment="1">
      <alignment horizontal="justify" vertical="center" wrapText="1"/>
    </xf>
  </cellXfs>
  <cellStyles count="6">
    <cellStyle name="Normal" xfId="0" builtinId="0"/>
    <cellStyle name="Normal 2" xfId="5" xr:uid="{00000000-0005-0000-0000-000001000000}"/>
    <cellStyle name="Normal 3" xfId="2" xr:uid="{00000000-0005-0000-0000-000002000000}"/>
    <cellStyle name="Normal 3 2" xfId="3" xr:uid="{00000000-0005-0000-0000-000003000000}"/>
    <cellStyle name="Porcentaje" xfId="1" builtinId="5"/>
    <cellStyle name="Porcentaje 3" xfId="4" xr:uid="{00000000-0005-0000-0000-000005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8D4A8"/>
      <color rgb="FF1B5542"/>
      <color rgb="FFB0DEBE"/>
      <color rgb="FFE7E5E7"/>
      <color rgb="FFFF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2</xdr:col>
      <xdr:colOff>2978798</xdr:colOff>
      <xdr:row>1</xdr:row>
      <xdr:rowOff>618799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"/>
          <a:ext cx="6645923" cy="1356987"/>
        </a:xfrm>
        <a:prstGeom prst="rect">
          <a:avLst/>
        </a:prstGeom>
      </xdr:spPr>
    </xdr:pic>
    <xdr:clientData/>
  </xdr:twoCellAnchor>
  <xdr:twoCellAnchor>
    <xdr:from>
      <xdr:col>72</xdr:col>
      <xdr:colOff>1473179</xdr:colOff>
      <xdr:row>5</xdr:row>
      <xdr:rowOff>553667</xdr:rowOff>
    </xdr:from>
    <xdr:to>
      <xdr:col>72</xdr:col>
      <xdr:colOff>1968500</xdr:colOff>
      <xdr:row>7</xdr:row>
      <xdr:rowOff>349250</xdr:rowOff>
    </xdr:to>
    <xdr:sp macro="" textlink="">
      <xdr:nvSpPr>
        <xdr:cNvPr id="4" name="Flecha abajo 6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89666EEE-5D02-4A2D-8543-A82620F968FA}"/>
            </a:ext>
          </a:extLst>
        </xdr:cNvPr>
        <xdr:cNvSpPr/>
      </xdr:nvSpPr>
      <xdr:spPr>
        <a:xfrm>
          <a:off x="100456979" y="3411167"/>
          <a:ext cx="495321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75</xdr:col>
      <xdr:colOff>519545</xdr:colOff>
      <xdr:row>5</xdr:row>
      <xdr:rowOff>519545</xdr:rowOff>
    </xdr:from>
    <xdr:to>
      <xdr:col>75</xdr:col>
      <xdr:colOff>1600973</xdr:colOff>
      <xdr:row>7</xdr:row>
      <xdr:rowOff>537914</xdr:rowOff>
    </xdr:to>
    <xdr:sp macro="" textlink="">
      <xdr:nvSpPr>
        <xdr:cNvPr id="5" name="Flecha abajo 10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E2F48826-82F0-4FA9-923E-07CA8296FEBB}"/>
            </a:ext>
          </a:extLst>
        </xdr:cNvPr>
        <xdr:cNvSpPr/>
      </xdr:nvSpPr>
      <xdr:spPr>
        <a:xfrm>
          <a:off x="106075595" y="3377045"/>
          <a:ext cx="1081428" cy="130424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77</xdr:col>
      <xdr:colOff>432955</xdr:colOff>
      <xdr:row>5</xdr:row>
      <xdr:rowOff>476249</xdr:rowOff>
    </xdr:from>
    <xdr:to>
      <xdr:col>77</xdr:col>
      <xdr:colOff>1514383</xdr:colOff>
      <xdr:row>7</xdr:row>
      <xdr:rowOff>494618</xdr:rowOff>
    </xdr:to>
    <xdr:sp macro="" textlink="">
      <xdr:nvSpPr>
        <xdr:cNvPr id="6" name="Flecha abajo 11">
          <a:extLst>
            <a:ext uri="{FF2B5EF4-FFF2-40B4-BE49-F238E27FC236}">
              <a16:creationId xmlns:a16="http://schemas.microsoft.com/office/drawing/2014/main" id="{00000000-0008-0000-0100-000006000000}"/>
            </a:ext>
            <a:ext uri="{147F2762-F138-4A5C-976F-8EAC2B608ADB}">
              <a16:predDERef xmlns:a16="http://schemas.microsoft.com/office/drawing/2014/main" pred="{8B17AA83-4EE1-4FC2-9920-58B3D7A64E3E}"/>
            </a:ext>
          </a:extLst>
        </xdr:cNvPr>
        <xdr:cNvSpPr/>
      </xdr:nvSpPr>
      <xdr:spPr>
        <a:xfrm>
          <a:off x="110789605" y="3333749"/>
          <a:ext cx="1081428" cy="130424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80</xdr:col>
      <xdr:colOff>2313215</xdr:colOff>
      <xdr:row>5</xdr:row>
      <xdr:rowOff>510268</xdr:rowOff>
    </xdr:from>
    <xdr:to>
      <xdr:col>80</xdr:col>
      <xdr:colOff>2808536</xdr:colOff>
      <xdr:row>7</xdr:row>
      <xdr:rowOff>305851</xdr:rowOff>
    </xdr:to>
    <xdr:sp macro="" textlink="">
      <xdr:nvSpPr>
        <xdr:cNvPr id="7" name="Flecha abajo 15">
          <a:extLst>
            <a:ext uri="{FF2B5EF4-FFF2-40B4-BE49-F238E27FC236}">
              <a16:creationId xmlns:a16="http://schemas.microsoft.com/office/drawing/2014/main" id="{00000000-0008-0000-0100-000007000000}"/>
            </a:ext>
            <a:ext uri="{147F2762-F138-4A5C-976F-8EAC2B608ADB}">
              <a16:predDERef xmlns:a16="http://schemas.microsoft.com/office/drawing/2014/main" pred="{FE912BB5-049E-4C4A-82E7-93759241B4F9}"/>
            </a:ext>
          </a:extLst>
        </xdr:cNvPr>
        <xdr:cNvSpPr/>
      </xdr:nvSpPr>
      <xdr:spPr>
        <a:xfrm>
          <a:off x="117052725" y="3367768"/>
          <a:ext cx="0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81</xdr:col>
      <xdr:colOff>2295525</xdr:colOff>
      <xdr:row>5</xdr:row>
      <xdr:rowOff>594633</xdr:rowOff>
    </xdr:from>
    <xdr:to>
      <xdr:col>81</xdr:col>
      <xdr:colOff>2790846</xdr:colOff>
      <xdr:row>7</xdr:row>
      <xdr:rowOff>390216</xdr:rowOff>
    </xdr:to>
    <xdr:sp macro="" textlink="">
      <xdr:nvSpPr>
        <xdr:cNvPr id="8" name="Flecha abajo 16">
          <a:extLst>
            <a:ext uri="{FF2B5EF4-FFF2-40B4-BE49-F238E27FC236}">
              <a16:creationId xmlns:a16="http://schemas.microsoft.com/office/drawing/2014/main" id="{00000000-0008-0000-0100-000008000000}"/>
            </a:ext>
            <a:ext uri="{147F2762-F138-4A5C-976F-8EAC2B608ADB}">
              <a16:predDERef xmlns:a16="http://schemas.microsoft.com/office/drawing/2014/main" pred="{221A72DB-CBF2-4AF8-9A78-9D99506A839E}"/>
            </a:ext>
          </a:extLst>
        </xdr:cNvPr>
        <xdr:cNvSpPr/>
      </xdr:nvSpPr>
      <xdr:spPr>
        <a:xfrm>
          <a:off x="117052725" y="3452133"/>
          <a:ext cx="0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85</xdr:col>
      <xdr:colOff>2857500</xdr:colOff>
      <xdr:row>5</xdr:row>
      <xdr:rowOff>551448</xdr:rowOff>
    </xdr:from>
    <xdr:to>
      <xdr:col>85</xdr:col>
      <xdr:colOff>3352821</xdr:colOff>
      <xdr:row>7</xdr:row>
      <xdr:rowOff>347031</xdr:rowOff>
    </xdr:to>
    <xdr:sp macro="" textlink="">
      <xdr:nvSpPr>
        <xdr:cNvPr id="11" name="Flecha abajo 19">
          <a:extLst>
            <a:ext uri="{FF2B5EF4-FFF2-40B4-BE49-F238E27FC236}">
              <a16:creationId xmlns:a16="http://schemas.microsoft.com/office/drawing/2014/main" id="{00000000-0008-0000-0100-00000B000000}"/>
            </a:ext>
            <a:ext uri="{147F2762-F138-4A5C-976F-8EAC2B608ADB}">
              <a16:predDERef xmlns:a16="http://schemas.microsoft.com/office/drawing/2014/main" pred="{D37C6703-ADDC-4B4E-B79C-5668FF348401}"/>
            </a:ext>
          </a:extLst>
        </xdr:cNvPr>
        <xdr:cNvSpPr/>
      </xdr:nvSpPr>
      <xdr:spPr>
        <a:xfrm>
          <a:off x="159610425" y="3408948"/>
          <a:ext cx="0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2</xdr:col>
      <xdr:colOff>2978798</xdr:colOff>
      <xdr:row>2</xdr:row>
      <xdr:rowOff>237799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"/>
          <a:ext cx="6645923" cy="1356987"/>
        </a:xfrm>
        <a:prstGeom prst="rect">
          <a:avLst/>
        </a:prstGeom>
      </xdr:spPr>
    </xdr:pic>
    <xdr:clientData/>
  </xdr:twoCellAnchor>
  <xdr:twoCellAnchor>
    <xdr:from>
      <xdr:col>14</xdr:col>
      <xdr:colOff>892290</xdr:colOff>
      <xdr:row>5</xdr:row>
      <xdr:rowOff>339499</xdr:rowOff>
    </xdr:from>
    <xdr:to>
      <xdr:col>14</xdr:col>
      <xdr:colOff>1454604</xdr:colOff>
      <xdr:row>7</xdr:row>
      <xdr:rowOff>374198</xdr:rowOff>
    </xdr:to>
    <xdr:sp macro="" textlink="">
      <xdr:nvSpPr>
        <xdr:cNvPr id="3" name="Flecha abajo 5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DD673880-7963-4792-A652-21555C486BC0}"/>
            </a:ext>
          </a:extLst>
        </xdr:cNvPr>
        <xdr:cNvSpPr/>
      </xdr:nvSpPr>
      <xdr:spPr>
        <a:xfrm>
          <a:off x="41735490" y="3196999"/>
          <a:ext cx="562314" cy="132057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55</xdr:col>
      <xdr:colOff>1473179</xdr:colOff>
      <xdr:row>5</xdr:row>
      <xdr:rowOff>553667</xdr:rowOff>
    </xdr:from>
    <xdr:to>
      <xdr:col>55</xdr:col>
      <xdr:colOff>1968500</xdr:colOff>
      <xdr:row>7</xdr:row>
      <xdr:rowOff>349250</xdr:rowOff>
    </xdr:to>
    <xdr:sp macro="" textlink="">
      <xdr:nvSpPr>
        <xdr:cNvPr id="4" name="Flecha abajo 6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89666EEE-5D02-4A2D-8543-A82620F968FA}"/>
            </a:ext>
          </a:extLst>
        </xdr:cNvPr>
        <xdr:cNvSpPr/>
      </xdr:nvSpPr>
      <xdr:spPr>
        <a:xfrm>
          <a:off x="111086879" y="3411167"/>
          <a:ext cx="495321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58</xdr:col>
      <xdr:colOff>519545</xdr:colOff>
      <xdr:row>5</xdr:row>
      <xdr:rowOff>519545</xdr:rowOff>
    </xdr:from>
    <xdr:to>
      <xdr:col>58</xdr:col>
      <xdr:colOff>1600973</xdr:colOff>
      <xdr:row>7</xdr:row>
      <xdr:rowOff>537914</xdr:rowOff>
    </xdr:to>
    <xdr:sp macro="" textlink="">
      <xdr:nvSpPr>
        <xdr:cNvPr id="5" name="Flecha abajo 10"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E2F48826-82F0-4FA9-923E-07CA8296FEBB}"/>
            </a:ext>
          </a:extLst>
        </xdr:cNvPr>
        <xdr:cNvSpPr/>
      </xdr:nvSpPr>
      <xdr:spPr>
        <a:xfrm>
          <a:off x="118410470" y="3377045"/>
          <a:ext cx="1081428" cy="130424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60</xdr:col>
      <xdr:colOff>432955</xdr:colOff>
      <xdr:row>5</xdr:row>
      <xdr:rowOff>476249</xdr:rowOff>
    </xdr:from>
    <xdr:to>
      <xdr:col>60</xdr:col>
      <xdr:colOff>1514383</xdr:colOff>
      <xdr:row>7</xdr:row>
      <xdr:rowOff>494618</xdr:rowOff>
    </xdr:to>
    <xdr:sp macro="" textlink="">
      <xdr:nvSpPr>
        <xdr:cNvPr id="6" name="Flecha abajo 11">
          <a:extLst>
            <a:ext uri="{FF2B5EF4-FFF2-40B4-BE49-F238E27FC236}">
              <a16:creationId xmlns:a16="http://schemas.microsoft.com/office/drawing/2014/main" id="{00000000-0008-0000-0200-000006000000}"/>
            </a:ext>
            <a:ext uri="{147F2762-F138-4A5C-976F-8EAC2B608ADB}">
              <a16:predDERef xmlns:a16="http://schemas.microsoft.com/office/drawing/2014/main" pred="{8B17AA83-4EE1-4FC2-9920-58B3D7A64E3E}"/>
            </a:ext>
          </a:extLst>
        </xdr:cNvPr>
        <xdr:cNvSpPr/>
      </xdr:nvSpPr>
      <xdr:spPr>
        <a:xfrm>
          <a:off x="122400580" y="3333749"/>
          <a:ext cx="1081428" cy="130424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63</xdr:col>
      <xdr:colOff>2313215</xdr:colOff>
      <xdr:row>5</xdr:row>
      <xdr:rowOff>510268</xdr:rowOff>
    </xdr:from>
    <xdr:to>
      <xdr:col>63</xdr:col>
      <xdr:colOff>2808536</xdr:colOff>
      <xdr:row>7</xdr:row>
      <xdr:rowOff>305851</xdr:rowOff>
    </xdr:to>
    <xdr:sp macro="" textlink="">
      <xdr:nvSpPr>
        <xdr:cNvPr id="10" name="Flecha abajo 15">
          <a:extLst>
            <a:ext uri="{FF2B5EF4-FFF2-40B4-BE49-F238E27FC236}">
              <a16:creationId xmlns:a16="http://schemas.microsoft.com/office/drawing/2014/main" id="{00000000-0008-0000-0200-00000A000000}"/>
            </a:ext>
            <a:ext uri="{147F2762-F138-4A5C-976F-8EAC2B608ADB}">
              <a16:predDERef xmlns:a16="http://schemas.microsoft.com/office/drawing/2014/main" pred="{FE912BB5-049E-4C4A-82E7-93759241B4F9}"/>
            </a:ext>
          </a:extLst>
        </xdr:cNvPr>
        <xdr:cNvSpPr/>
      </xdr:nvSpPr>
      <xdr:spPr>
        <a:xfrm>
          <a:off x="131538890" y="3367768"/>
          <a:ext cx="495321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64</xdr:col>
      <xdr:colOff>2295525</xdr:colOff>
      <xdr:row>5</xdr:row>
      <xdr:rowOff>594633</xdr:rowOff>
    </xdr:from>
    <xdr:to>
      <xdr:col>64</xdr:col>
      <xdr:colOff>2790846</xdr:colOff>
      <xdr:row>7</xdr:row>
      <xdr:rowOff>390216</xdr:rowOff>
    </xdr:to>
    <xdr:sp macro="" textlink="">
      <xdr:nvSpPr>
        <xdr:cNvPr id="11" name="Flecha abajo 16">
          <a:extLst>
            <a:ext uri="{FF2B5EF4-FFF2-40B4-BE49-F238E27FC236}">
              <a16:creationId xmlns:a16="http://schemas.microsoft.com/office/drawing/2014/main" id="{00000000-0008-0000-0200-00000B000000}"/>
            </a:ext>
            <a:ext uri="{147F2762-F138-4A5C-976F-8EAC2B608ADB}">
              <a16:predDERef xmlns:a16="http://schemas.microsoft.com/office/drawing/2014/main" pred="{221A72DB-CBF2-4AF8-9A78-9D99506A839E}"/>
            </a:ext>
          </a:extLst>
        </xdr:cNvPr>
        <xdr:cNvSpPr/>
      </xdr:nvSpPr>
      <xdr:spPr>
        <a:xfrm>
          <a:off x="137969625" y="3452133"/>
          <a:ext cx="495321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68</xdr:col>
      <xdr:colOff>2107747</xdr:colOff>
      <xdr:row>5</xdr:row>
      <xdr:rowOff>713015</xdr:rowOff>
    </xdr:from>
    <xdr:to>
      <xdr:col>68</xdr:col>
      <xdr:colOff>2603068</xdr:colOff>
      <xdr:row>7</xdr:row>
      <xdr:rowOff>508598</xdr:rowOff>
    </xdr:to>
    <xdr:sp macro="" textlink="">
      <xdr:nvSpPr>
        <xdr:cNvPr id="12" name="Flecha abajo 17">
          <a:extLst>
            <a:ext uri="{FF2B5EF4-FFF2-40B4-BE49-F238E27FC236}">
              <a16:creationId xmlns:a16="http://schemas.microsoft.com/office/drawing/2014/main" id="{00000000-0008-0000-0200-00000C000000}"/>
            </a:ext>
            <a:ext uri="{147F2762-F138-4A5C-976F-8EAC2B608ADB}">
              <a16:predDERef xmlns:a16="http://schemas.microsoft.com/office/drawing/2014/main" pred="{4723A222-49DA-4EC2-953A-787FF6CD61BF}"/>
            </a:ext>
          </a:extLst>
        </xdr:cNvPr>
        <xdr:cNvSpPr/>
      </xdr:nvSpPr>
      <xdr:spPr>
        <a:xfrm>
          <a:off x="159451222" y="3570515"/>
          <a:ext cx="495321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68</xdr:col>
      <xdr:colOff>2255921</xdr:colOff>
      <xdr:row>5</xdr:row>
      <xdr:rowOff>601579</xdr:rowOff>
    </xdr:from>
    <xdr:to>
      <xdr:col>68</xdr:col>
      <xdr:colOff>2751242</xdr:colOff>
      <xdr:row>7</xdr:row>
      <xdr:rowOff>397162</xdr:rowOff>
    </xdr:to>
    <xdr:sp macro="" textlink="">
      <xdr:nvSpPr>
        <xdr:cNvPr id="13" name="Flecha abajo 18">
          <a:extLst>
            <a:ext uri="{FF2B5EF4-FFF2-40B4-BE49-F238E27FC236}">
              <a16:creationId xmlns:a16="http://schemas.microsoft.com/office/drawing/2014/main" id="{00000000-0008-0000-0200-00000D000000}"/>
            </a:ext>
            <a:ext uri="{147F2762-F138-4A5C-976F-8EAC2B608ADB}">
              <a16:predDERef xmlns:a16="http://schemas.microsoft.com/office/drawing/2014/main" pred="{9A0B7151-8B52-49F5-BA44-FFCE6472825A}"/>
            </a:ext>
          </a:extLst>
        </xdr:cNvPr>
        <xdr:cNvSpPr/>
      </xdr:nvSpPr>
      <xdr:spPr>
        <a:xfrm>
          <a:off x="171992925" y="3459079"/>
          <a:ext cx="0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85</xdr:col>
      <xdr:colOff>2857500</xdr:colOff>
      <xdr:row>5</xdr:row>
      <xdr:rowOff>551448</xdr:rowOff>
    </xdr:from>
    <xdr:to>
      <xdr:col>85</xdr:col>
      <xdr:colOff>3352821</xdr:colOff>
      <xdr:row>7</xdr:row>
      <xdr:rowOff>347031</xdr:rowOff>
    </xdr:to>
    <xdr:sp macro="" textlink="">
      <xdr:nvSpPr>
        <xdr:cNvPr id="14" name="Flecha abajo 19">
          <a:extLst>
            <a:ext uri="{FF2B5EF4-FFF2-40B4-BE49-F238E27FC236}">
              <a16:creationId xmlns:a16="http://schemas.microsoft.com/office/drawing/2014/main" id="{00000000-0008-0000-0200-00000E000000}"/>
            </a:ext>
            <a:ext uri="{147F2762-F138-4A5C-976F-8EAC2B608ADB}">
              <a16:predDERef xmlns:a16="http://schemas.microsoft.com/office/drawing/2014/main" pred="{D37C6703-ADDC-4B4E-B79C-5668FF348401}"/>
            </a:ext>
          </a:extLst>
        </xdr:cNvPr>
        <xdr:cNvSpPr/>
      </xdr:nvSpPr>
      <xdr:spPr>
        <a:xfrm>
          <a:off x="183222900" y="3408948"/>
          <a:ext cx="0" cy="10814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2</xdr:col>
      <xdr:colOff>2978798</xdr:colOff>
      <xdr:row>2</xdr:row>
      <xdr:rowOff>237799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"/>
          <a:ext cx="6645923" cy="1356987"/>
        </a:xfrm>
        <a:prstGeom prst="rect">
          <a:avLst/>
        </a:prstGeom>
      </xdr:spPr>
    </xdr:pic>
    <xdr:clientData/>
  </xdr:twoCellAnchor>
  <xdr:twoCellAnchor>
    <xdr:from>
      <xdr:col>14</xdr:col>
      <xdr:colOff>892290</xdr:colOff>
      <xdr:row>5</xdr:row>
      <xdr:rowOff>339499</xdr:rowOff>
    </xdr:from>
    <xdr:to>
      <xdr:col>14</xdr:col>
      <xdr:colOff>1454604</xdr:colOff>
      <xdr:row>7</xdr:row>
      <xdr:rowOff>374198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1718654" y="3153704"/>
          <a:ext cx="562314" cy="133356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38</xdr:col>
      <xdr:colOff>1473179</xdr:colOff>
      <xdr:row>5</xdr:row>
      <xdr:rowOff>553667</xdr:rowOff>
    </xdr:from>
    <xdr:to>
      <xdr:col>38</xdr:col>
      <xdr:colOff>1968500</xdr:colOff>
      <xdr:row>7</xdr:row>
      <xdr:rowOff>349250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2055929" y="3411167"/>
          <a:ext cx="495321" cy="10973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41</xdr:col>
      <xdr:colOff>519545</xdr:colOff>
      <xdr:row>5</xdr:row>
      <xdr:rowOff>519545</xdr:rowOff>
    </xdr:from>
    <xdr:to>
      <xdr:col>41</xdr:col>
      <xdr:colOff>1600973</xdr:colOff>
      <xdr:row>7</xdr:row>
      <xdr:rowOff>537914</xdr:rowOff>
    </xdr:to>
    <xdr:sp macro="" textlink="">
      <xdr:nvSpPr>
        <xdr:cNvPr id="11" name="Flecha abaj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07199545" y="3333750"/>
          <a:ext cx="1081428" cy="1317232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43</xdr:col>
      <xdr:colOff>432955</xdr:colOff>
      <xdr:row>5</xdr:row>
      <xdr:rowOff>476249</xdr:rowOff>
    </xdr:from>
    <xdr:to>
      <xdr:col>43</xdr:col>
      <xdr:colOff>1514383</xdr:colOff>
      <xdr:row>7</xdr:row>
      <xdr:rowOff>494618</xdr:rowOff>
    </xdr:to>
    <xdr:sp macro="" textlink="">
      <xdr:nvSpPr>
        <xdr:cNvPr id="12" name="Flecha abaj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1182728" y="3290454"/>
          <a:ext cx="1081428" cy="1317232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34</xdr:col>
      <xdr:colOff>2597728</xdr:colOff>
      <xdr:row>5</xdr:row>
      <xdr:rowOff>588818</xdr:rowOff>
    </xdr:from>
    <xdr:to>
      <xdr:col>34</xdr:col>
      <xdr:colOff>3093049</xdr:colOff>
      <xdr:row>7</xdr:row>
      <xdr:rowOff>384401</xdr:rowOff>
    </xdr:to>
    <xdr:sp macro="" textlink="">
      <xdr:nvSpPr>
        <xdr:cNvPr id="13" name="Flecha abaj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6260228" y="3366943"/>
          <a:ext cx="495321" cy="1065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12</xdr:col>
      <xdr:colOff>1111654</xdr:colOff>
      <xdr:row>5</xdr:row>
      <xdr:rowOff>359704</xdr:rowOff>
    </xdr:from>
    <xdr:to>
      <xdr:col>12</xdr:col>
      <xdr:colOff>1673968</xdr:colOff>
      <xdr:row>7</xdr:row>
      <xdr:rowOff>394403</xdr:rowOff>
    </xdr:to>
    <xdr:sp macro="" textlink="">
      <xdr:nvSpPr>
        <xdr:cNvPr id="14" name="Flecha abaj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7400654" y="3217204"/>
          <a:ext cx="562314" cy="133644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692554</xdr:colOff>
      <xdr:row>5</xdr:row>
      <xdr:rowOff>353354</xdr:rowOff>
    </xdr:from>
    <xdr:to>
      <xdr:col>13</xdr:col>
      <xdr:colOff>1254868</xdr:colOff>
      <xdr:row>7</xdr:row>
      <xdr:rowOff>388053</xdr:rowOff>
    </xdr:to>
    <xdr:sp macro="" textlink="">
      <xdr:nvSpPr>
        <xdr:cNvPr id="15" name="Flecha abaj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9521554" y="3210854"/>
          <a:ext cx="562314" cy="133644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46</xdr:col>
      <xdr:colOff>2313215</xdr:colOff>
      <xdr:row>5</xdr:row>
      <xdr:rowOff>510268</xdr:rowOff>
    </xdr:from>
    <xdr:to>
      <xdr:col>46</xdr:col>
      <xdr:colOff>2808536</xdr:colOff>
      <xdr:row>7</xdr:row>
      <xdr:rowOff>305851</xdr:rowOff>
    </xdr:to>
    <xdr:sp macro="" textlink="">
      <xdr:nvSpPr>
        <xdr:cNvPr id="16" name="Flecha abaj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11000269" y="3401786"/>
          <a:ext cx="495321" cy="108826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47</xdr:col>
      <xdr:colOff>2295525</xdr:colOff>
      <xdr:row>5</xdr:row>
      <xdr:rowOff>594633</xdr:rowOff>
    </xdr:from>
    <xdr:to>
      <xdr:col>47</xdr:col>
      <xdr:colOff>2790846</xdr:colOff>
      <xdr:row>7</xdr:row>
      <xdr:rowOff>390216</xdr:rowOff>
    </xdr:to>
    <xdr:sp macro="" textlink="">
      <xdr:nvSpPr>
        <xdr:cNvPr id="17" name="Flecha abaj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15949186" y="3486151"/>
          <a:ext cx="495321" cy="108826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51</xdr:col>
      <xdr:colOff>2107747</xdr:colOff>
      <xdr:row>5</xdr:row>
      <xdr:rowOff>713015</xdr:rowOff>
    </xdr:from>
    <xdr:to>
      <xdr:col>51</xdr:col>
      <xdr:colOff>2603068</xdr:colOff>
      <xdr:row>7</xdr:row>
      <xdr:rowOff>508598</xdr:rowOff>
    </xdr:to>
    <xdr:sp macro="" textlink="">
      <xdr:nvSpPr>
        <xdr:cNvPr id="18" name="Flecha abaj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30661229" y="3604533"/>
          <a:ext cx="495321" cy="108826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68</xdr:col>
      <xdr:colOff>2255921</xdr:colOff>
      <xdr:row>5</xdr:row>
      <xdr:rowOff>601579</xdr:rowOff>
    </xdr:from>
    <xdr:to>
      <xdr:col>68</xdr:col>
      <xdr:colOff>2751242</xdr:colOff>
      <xdr:row>7</xdr:row>
      <xdr:rowOff>397162</xdr:rowOff>
    </xdr:to>
    <xdr:sp macro="" textlink="">
      <xdr:nvSpPr>
        <xdr:cNvPr id="19" name="Flecha abaj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82478947" y="3358816"/>
          <a:ext cx="495321" cy="104887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85</xdr:col>
      <xdr:colOff>2857500</xdr:colOff>
      <xdr:row>5</xdr:row>
      <xdr:rowOff>551448</xdr:rowOff>
    </xdr:from>
    <xdr:to>
      <xdr:col>85</xdr:col>
      <xdr:colOff>3352821</xdr:colOff>
      <xdr:row>7</xdr:row>
      <xdr:rowOff>347031</xdr:rowOff>
    </xdr:to>
    <xdr:sp macro="" textlink="">
      <xdr:nvSpPr>
        <xdr:cNvPr id="20" name="Flecha abaj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34465395" y="3308685"/>
          <a:ext cx="495321" cy="104887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33"/>
  <sheetViews>
    <sheetView topLeftCell="A14" workbookViewId="0">
      <selection activeCell="B9" sqref="B9"/>
    </sheetView>
  </sheetViews>
  <sheetFormatPr baseColWidth="10" defaultColWidth="11" defaultRowHeight="15.75" x14ac:dyDescent="0.25"/>
  <cols>
    <col min="1" max="1" width="23.125" customWidth="1"/>
  </cols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42"/>
  <sheetViews>
    <sheetView showGridLines="0" tabSelected="1" zoomScale="17" zoomScaleNormal="25" workbookViewId="0">
      <pane xSplit="7" ySplit="12" topLeftCell="BR27" activePane="bottomRight" state="frozen"/>
      <selection pane="topRight"/>
      <selection pane="bottomLeft"/>
      <selection pane="bottomRight" activeCell="BV15" sqref="BV15:BV16"/>
    </sheetView>
  </sheetViews>
  <sheetFormatPr baseColWidth="10" defaultColWidth="0" defaultRowHeight="0" customHeight="1" zeroHeight="1" x14ac:dyDescent="0.25"/>
  <cols>
    <col min="1" max="1" width="38.625" style="5" customWidth="1"/>
    <col min="2" max="2" width="9.5" style="5" customWidth="1"/>
    <col min="3" max="3" width="75.5" style="5" customWidth="1"/>
    <col min="4" max="4" width="92.5" style="5" hidden="1" customWidth="1"/>
    <col min="5" max="5" width="102.625" style="6" customWidth="1"/>
    <col min="6" max="6" width="37.75" style="9" customWidth="1"/>
    <col min="7" max="7" width="85.25" style="9" customWidth="1"/>
    <col min="8" max="8" width="23" style="26" customWidth="1"/>
    <col min="9" max="9" width="25.25" style="26" bestFit="1" customWidth="1"/>
    <col min="10" max="10" width="24.5" style="26" bestFit="1" customWidth="1"/>
    <col min="11" max="11" width="32.375" style="26" customWidth="1"/>
    <col min="12" max="12" width="23" style="26" customWidth="1"/>
    <col min="13" max="13" width="33.25" style="26" customWidth="1"/>
    <col min="14" max="14" width="25.375" style="26" customWidth="1"/>
    <col min="15" max="15" width="32.375" style="26" customWidth="1"/>
    <col min="16" max="17" width="22.625" style="26" customWidth="1"/>
    <col min="18" max="19" width="28.125" style="26" customWidth="1"/>
    <col min="20" max="22" width="22.625" style="26" customWidth="1"/>
    <col min="23" max="23" width="36" style="26" customWidth="1"/>
    <col min="24" max="24" width="26.75" style="26" customWidth="1"/>
    <col min="25" max="25" width="27.125" style="26" customWidth="1"/>
    <col min="26" max="26" width="26.75" style="26" customWidth="1"/>
    <col min="27" max="27" width="27.125" style="26" customWidth="1"/>
    <col min="28" max="28" width="32.625" style="26" customWidth="1"/>
    <col min="29" max="30" width="90.125" style="35" hidden="1" customWidth="1"/>
    <col min="31" max="31" width="65.125" style="5" hidden="1" customWidth="1"/>
    <col min="32" max="32" width="63.625" style="5" hidden="1" customWidth="1"/>
    <col min="33" max="33" width="40" style="5" hidden="1" customWidth="1"/>
    <col min="34" max="34" width="51" style="5" hidden="1" customWidth="1"/>
    <col min="35" max="35" width="61" style="5" hidden="1" customWidth="1"/>
    <col min="36" max="36" width="9.875" style="5" customWidth="1"/>
    <col min="37" max="38" width="26.75" style="5" customWidth="1"/>
    <col min="39" max="39" width="44" style="5" customWidth="1"/>
    <col min="40" max="40" width="26.75" style="5" customWidth="1"/>
    <col min="41" max="41" width="37.875" style="5" customWidth="1"/>
    <col min="42" max="45" width="26.75" style="5" customWidth="1"/>
    <col min="46" max="46" width="41.75" style="5" customWidth="1"/>
    <col min="47" max="48" width="84.625" style="5" hidden="1" customWidth="1"/>
    <col min="49" max="50" width="65.125" style="5" hidden="1" customWidth="1"/>
    <col min="51" max="51" width="69.5" style="5" hidden="1" customWidth="1"/>
    <col min="52" max="52" width="65.125" style="5" hidden="1" customWidth="1"/>
    <col min="53" max="53" width="9.875" style="5" customWidth="1"/>
    <col min="54" max="54" width="28.25" style="5" customWidth="1"/>
    <col min="55" max="55" width="26" style="5" customWidth="1"/>
    <col min="56" max="56" width="28.25" style="5" customWidth="1"/>
    <col min="57" max="57" width="26" style="5" customWidth="1"/>
    <col min="58" max="58" width="32" style="5" customWidth="1"/>
    <col min="59" max="59" width="36.375" style="5" customWidth="1"/>
    <col min="60" max="60" width="26.625" style="5" customWidth="1"/>
    <col min="61" max="61" width="28.25" style="5" customWidth="1"/>
    <col min="62" max="62" width="27.625" style="5" customWidth="1"/>
    <col min="63" max="63" width="32" style="5" customWidth="1"/>
    <col min="64" max="69" width="65.125" style="5" hidden="1" customWidth="1"/>
    <col min="70" max="70" width="9" style="5" customWidth="1"/>
    <col min="71" max="71" width="31.75" style="5" customWidth="1"/>
    <col min="72" max="72" width="53.375" style="5" customWidth="1"/>
    <col min="73" max="73" width="29.25" style="5" customWidth="1"/>
    <col min="74" max="74" width="48.375" style="5" customWidth="1"/>
    <col min="75" max="75" width="36.625" style="5" customWidth="1"/>
    <col min="76" max="76" width="30.25" style="5" customWidth="1"/>
    <col min="77" max="77" width="50.875" style="5" customWidth="1"/>
    <col min="78" max="78" width="38.25" style="26" customWidth="1"/>
    <col min="79" max="79" width="41.625" style="161" customWidth="1"/>
    <col min="80" max="80" width="26.875" style="161" customWidth="1"/>
    <col min="81" max="82" width="65.125" style="5" customWidth="1"/>
    <col min="83" max="83" width="65.125" style="5" hidden="1" customWidth="1"/>
    <col min="84" max="84" width="57.25" style="161" customWidth="1"/>
    <col min="85" max="85" width="65.125" style="161" customWidth="1"/>
    <col min="86" max="86" width="86.25" style="5" customWidth="1"/>
    <col min="87" max="96" width="9" style="5" customWidth="1"/>
    <col min="97" max="16384" width="9" style="5" hidden="1"/>
  </cols>
  <sheetData>
    <row r="1" spans="1:86" ht="49.5" x14ac:dyDescent="0.25"/>
    <row r="2" spans="1:86" ht="49.5" x14ac:dyDescent="0.25"/>
    <row r="3" spans="1:86" ht="49.5" x14ac:dyDescent="0.25">
      <c r="BX3" s="338" t="s">
        <v>33</v>
      </c>
      <c r="BY3" s="338"/>
      <c r="BZ3" s="338"/>
    </row>
    <row r="4" spans="1:86" ht="49.5" x14ac:dyDescent="0.25">
      <c r="BX4" s="338"/>
      <c r="BY4" s="338"/>
      <c r="BZ4" s="338"/>
    </row>
    <row r="5" spans="1:86" ht="45" customHeight="1" x14ac:dyDescent="0.25">
      <c r="BX5" s="338"/>
      <c r="BY5" s="338"/>
      <c r="BZ5" s="338"/>
    </row>
    <row r="6" spans="1:86" s="4" customFormat="1" ht="56.25" customHeight="1" x14ac:dyDescent="0.25">
      <c r="A6" s="339" t="s">
        <v>34</v>
      </c>
      <c r="B6" s="339"/>
      <c r="C6" s="339"/>
      <c r="D6" s="339"/>
      <c r="E6" s="339"/>
      <c r="F6" s="339"/>
      <c r="G6" s="15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36"/>
      <c r="AD6" s="36"/>
      <c r="AE6" s="8"/>
      <c r="AF6" s="8"/>
      <c r="AG6" s="8"/>
      <c r="AH6" s="8"/>
      <c r="AI6" s="8"/>
      <c r="BX6" s="338"/>
      <c r="BY6" s="338"/>
      <c r="BZ6" s="338"/>
      <c r="CA6" s="161"/>
      <c r="CB6" s="161"/>
      <c r="CF6" s="161"/>
      <c r="CG6" s="161"/>
    </row>
    <row r="7" spans="1:86" s="4" customFormat="1" ht="49.5" x14ac:dyDescent="0.25">
      <c r="E7" s="7"/>
      <c r="F7" s="9"/>
      <c r="G7" s="9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35"/>
      <c r="AD7" s="35"/>
      <c r="CA7" s="161"/>
      <c r="CB7" s="161"/>
      <c r="CF7" s="161"/>
      <c r="CG7" s="161"/>
    </row>
    <row r="8" spans="1:86" s="4" customFormat="1" ht="50.25" x14ac:dyDescent="0.25">
      <c r="A8" s="340" t="s">
        <v>35</v>
      </c>
      <c r="B8" s="340"/>
      <c r="C8" s="340"/>
      <c r="D8" s="341" t="s">
        <v>10</v>
      </c>
      <c r="E8" s="341"/>
      <c r="F8" s="9"/>
      <c r="G8" s="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10"/>
      <c r="Y8" s="10"/>
      <c r="Z8" s="10"/>
      <c r="AA8" s="10"/>
      <c r="AB8" s="10"/>
      <c r="AC8" s="36"/>
      <c r="AD8" s="36"/>
      <c r="AE8" s="3"/>
      <c r="AF8" s="3"/>
      <c r="AG8" s="3"/>
      <c r="AH8" s="3"/>
      <c r="AI8" s="3"/>
      <c r="CA8" s="161"/>
      <c r="CB8" s="161"/>
      <c r="CF8" s="161"/>
      <c r="CG8" s="161"/>
    </row>
    <row r="9" spans="1:86" s="42" customFormat="1" ht="236.25" customHeight="1" thickBot="1" x14ac:dyDescent="0.3">
      <c r="A9" s="40"/>
      <c r="B9" s="40"/>
      <c r="C9" s="40"/>
      <c r="D9" s="41"/>
      <c r="E9" s="41"/>
      <c r="H9" s="43" t="s">
        <v>36</v>
      </c>
      <c r="I9" s="43"/>
      <c r="J9" s="43"/>
      <c r="K9" s="43"/>
      <c r="L9" s="43"/>
      <c r="M9" s="43"/>
      <c r="N9" s="43"/>
      <c r="O9" s="43"/>
      <c r="P9" s="342" t="s">
        <v>37</v>
      </c>
      <c r="Q9" s="343"/>
      <c r="R9" s="343"/>
      <c r="S9" s="343"/>
      <c r="T9" s="343"/>
      <c r="U9" s="343"/>
      <c r="V9" s="343"/>
      <c r="W9" s="343"/>
      <c r="X9" s="202" t="s">
        <v>38</v>
      </c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344" t="s">
        <v>39</v>
      </c>
      <c r="AK9" s="202" t="s">
        <v>38</v>
      </c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BB9" s="202" t="s">
        <v>38</v>
      </c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R9" s="50"/>
      <c r="BS9" s="50" t="s">
        <v>37</v>
      </c>
      <c r="BT9" s="50"/>
      <c r="BU9" s="44" t="s">
        <v>40</v>
      </c>
      <c r="BV9" s="4"/>
      <c r="BW9" s="4"/>
      <c r="BX9" s="49" t="s">
        <v>41</v>
      </c>
      <c r="BY9" s="4"/>
      <c r="BZ9" s="49" t="s">
        <v>41</v>
      </c>
      <c r="CA9" s="161"/>
      <c r="CB9" s="161"/>
      <c r="CC9" s="44" t="s">
        <v>42</v>
      </c>
      <c r="CD9" s="44" t="s">
        <v>43</v>
      </c>
      <c r="CE9" s="4"/>
      <c r="CF9" s="161"/>
      <c r="CG9" s="161"/>
      <c r="CH9" s="44" t="s">
        <v>44</v>
      </c>
    </row>
    <row r="10" spans="1:86" s="11" customFormat="1" ht="45.75" customHeight="1" thickBot="1" x14ac:dyDescent="0.3">
      <c r="A10" s="324" t="s">
        <v>45</v>
      </c>
      <c r="B10" s="324" t="s">
        <v>46</v>
      </c>
      <c r="C10" s="324" t="s">
        <v>47</v>
      </c>
      <c r="D10" s="324" t="s">
        <v>48</v>
      </c>
      <c r="E10" s="324" t="s">
        <v>49</v>
      </c>
      <c r="F10" s="327" t="s">
        <v>50</v>
      </c>
      <c r="G10" s="330" t="s">
        <v>51</v>
      </c>
      <c r="H10" s="333" t="s">
        <v>52</v>
      </c>
      <c r="I10" s="334"/>
      <c r="J10" s="334"/>
      <c r="K10" s="334"/>
      <c r="L10" s="334"/>
      <c r="M10" s="334"/>
      <c r="N10" s="334"/>
      <c r="O10" s="335"/>
      <c r="P10" s="336" t="s">
        <v>53</v>
      </c>
      <c r="Q10" s="336"/>
      <c r="R10" s="336"/>
      <c r="S10" s="336"/>
      <c r="T10" s="336"/>
      <c r="U10" s="336"/>
      <c r="V10" s="336"/>
      <c r="W10" s="337"/>
      <c r="X10" s="347" t="s">
        <v>54</v>
      </c>
      <c r="Y10" s="348"/>
      <c r="Z10" s="348"/>
      <c r="AA10" s="348"/>
      <c r="AB10" s="348"/>
      <c r="AC10" s="348"/>
      <c r="AD10" s="348"/>
      <c r="AE10" s="348"/>
      <c r="AF10" s="348"/>
      <c r="AG10" s="327"/>
      <c r="AH10" s="67"/>
      <c r="AI10" s="345"/>
      <c r="AK10" s="349" t="s">
        <v>55</v>
      </c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B10" s="351" t="s">
        <v>56</v>
      </c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3"/>
      <c r="BR10" s="26"/>
      <c r="BS10" s="351" t="s">
        <v>57</v>
      </c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3"/>
    </row>
    <row r="11" spans="1:86" s="11" customFormat="1" ht="45.75" customHeight="1" thickBot="1" x14ac:dyDescent="0.3">
      <c r="A11" s="325"/>
      <c r="B11" s="325"/>
      <c r="C11" s="325"/>
      <c r="D11" s="325"/>
      <c r="E11" s="325"/>
      <c r="F11" s="328"/>
      <c r="G11" s="331"/>
      <c r="H11" s="313" t="s">
        <v>58</v>
      </c>
      <c r="I11" s="314"/>
      <c r="J11" s="314"/>
      <c r="K11" s="315"/>
      <c r="L11" s="316" t="s">
        <v>59</v>
      </c>
      <c r="M11" s="317"/>
      <c r="N11" s="317"/>
      <c r="O11" s="318"/>
      <c r="P11" s="319" t="s">
        <v>58</v>
      </c>
      <c r="Q11" s="319"/>
      <c r="R11" s="319"/>
      <c r="S11" s="319"/>
      <c r="T11" s="320" t="s">
        <v>59</v>
      </c>
      <c r="U11" s="319"/>
      <c r="V11" s="319"/>
      <c r="W11" s="321"/>
      <c r="X11" s="349"/>
      <c r="Y11" s="350"/>
      <c r="Z11" s="350"/>
      <c r="AA11" s="350"/>
      <c r="AB11" s="350"/>
      <c r="AC11" s="350"/>
      <c r="AD11" s="350"/>
      <c r="AE11" s="350"/>
      <c r="AF11" s="350"/>
      <c r="AG11" s="329"/>
      <c r="AH11" s="67"/>
      <c r="AI11" s="345"/>
      <c r="AK11" s="299" t="s">
        <v>60</v>
      </c>
      <c r="AL11" s="300"/>
      <c r="AM11" s="300"/>
      <c r="AN11" s="300"/>
      <c r="AO11" s="308"/>
      <c r="AP11" s="309" t="s">
        <v>61</v>
      </c>
      <c r="AQ11" s="310"/>
      <c r="AR11" s="310"/>
      <c r="AS11" s="310"/>
      <c r="AT11" s="311"/>
      <c r="AU11" s="304" t="s">
        <v>62</v>
      </c>
      <c r="AV11" s="306" t="s">
        <v>63</v>
      </c>
      <c r="AW11" s="295" t="s">
        <v>64</v>
      </c>
      <c r="AX11" s="295" t="s">
        <v>65</v>
      </c>
      <c r="AY11" s="295" t="s">
        <v>66</v>
      </c>
      <c r="AZ11" s="295" t="s">
        <v>67</v>
      </c>
      <c r="BB11" s="299" t="s">
        <v>60</v>
      </c>
      <c r="BC11" s="300"/>
      <c r="BD11" s="300"/>
      <c r="BE11" s="300"/>
      <c r="BF11" s="308"/>
      <c r="BG11" s="309" t="s">
        <v>61</v>
      </c>
      <c r="BH11" s="310"/>
      <c r="BI11" s="310"/>
      <c r="BJ11" s="310"/>
      <c r="BK11" s="311"/>
      <c r="BL11" s="304" t="s">
        <v>62</v>
      </c>
      <c r="BM11" s="306" t="s">
        <v>63</v>
      </c>
      <c r="BN11" s="295" t="s">
        <v>64</v>
      </c>
      <c r="BO11" s="295" t="s">
        <v>65</v>
      </c>
      <c r="BP11" s="295" t="s">
        <v>66</v>
      </c>
      <c r="BQ11" s="295" t="s">
        <v>67</v>
      </c>
      <c r="BS11" s="299" t="s">
        <v>60</v>
      </c>
      <c r="BT11" s="300"/>
      <c r="BU11" s="300"/>
      <c r="BV11" s="300"/>
      <c r="BW11" s="153"/>
      <c r="BX11" s="301" t="s">
        <v>61</v>
      </c>
      <c r="BY11" s="302"/>
      <c r="BZ11" s="302"/>
      <c r="CA11" s="302"/>
      <c r="CB11" s="303"/>
      <c r="CC11" s="304" t="s">
        <v>62</v>
      </c>
      <c r="CD11" s="306" t="s">
        <v>63</v>
      </c>
      <c r="CE11" s="295" t="s">
        <v>64</v>
      </c>
      <c r="CF11" s="322" t="s">
        <v>65</v>
      </c>
      <c r="CG11" s="322" t="s">
        <v>66</v>
      </c>
      <c r="CH11" s="295" t="s">
        <v>67</v>
      </c>
    </row>
    <row r="12" spans="1:86" s="11" customFormat="1" ht="100.5" x14ac:dyDescent="0.25">
      <c r="A12" s="326"/>
      <c r="B12" s="326"/>
      <c r="C12" s="326"/>
      <c r="D12" s="326"/>
      <c r="E12" s="326"/>
      <c r="F12" s="329"/>
      <c r="G12" s="332"/>
      <c r="H12" s="30" t="s">
        <v>68</v>
      </c>
      <c r="I12" s="31" t="s">
        <v>69</v>
      </c>
      <c r="J12" s="31" t="s">
        <v>70</v>
      </c>
      <c r="K12" s="31" t="s">
        <v>71</v>
      </c>
      <c r="L12" s="31" t="s">
        <v>68</v>
      </c>
      <c r="M12" s="31" t="s">
        <v>69</v>
      </c>
      <c r="N12" s="31" t="s">
        <v>70</v>
      </c>
      <c r="O12" s="32" t="s">
        <v>71</v>
      </c>
      <c r="P12" s="33" t="s">
        <v>68</v>
      </c>
      <c r="Q12" s="31" t="s">
        <v>69</v>
      </c>
      <c r="R12" s="31" t="s">
        <v>70</v>
      </c>
      <c r="S12" s="31" t="s">
        <v>71</v>
      </c>
      <c r="T12" s="31" t="s">
        <v>68</v>
      </c>
      <c r="U12" s="31" t="s">
        <v>69</v>
      </c>
      <c r="V12" s="31" t="s">
        <v>70</v>
      </c>
      <c r="W12" s="32" t="s">
        <v>71</v>
      </c>
      <c r="X12" s="27" t="s">
        <v>72</v>
      </c>
      <c r="Y12" s="27" t="s">
        <v>73</v>
      </c>
      <c r="Z12" s="28" t="s">
        <v>74</v>
      </c>
      <c r="AA12" s="27" t="s">
        <v>73</v>
      </c>
      <c r="AB12" s="29" t="s">
        <v>75</v>
      </c>
      <c r="AC12" s="37" t="s">
        <v>62</v>
      </c>
      <c r="AD12" s="37" t="s">
        <v>63</v>
      </c>
      <c r="AE12" s="14" t="s">
        <v>64</v>
      </c>
      <c r="AF12" s="25" t="s">
        <v>65</v>
      </c>
      <c r="AG12" s="15" t="s">
        <v>66</v>
      </c>
      <c r="AH12" s="25" t="s">
        <v>67</v>
      </c>
      <c r="AI12" s="346"/>
      <c r="AK12" s="16" t="s">
        <v>72</v>
      </c>
      <c r="AL12" s="17" t="s">
        <v>73</v>
      </c>
      <c r="AM12" s="13" t="s">
        <v>74</v>
      </c>
      <c r="AN12" s="17" t="s">
        <v>73</v>
      </c>
      <c r="AO12" s="18" t="s">
        <v>75</v>
      </c>
      <c r="AP12" s="16" t="s">
        <v>72</v>
      </c>
      <c r="AQ12" s="17" t="s">
        <v>73</v>
      </c>
      <c r="AR12" s="17" t="s">
        <v>74</v>
      </c>
      <c r="AS12" s="19" t="s">
        <v>73</v>
      </c>
      <c r="AT12" s="18" t="s">
        <v>75</v>
      </c>
      <c r="AU12" s="305"/>
      <c r="AV12" s="307"/>
      <c r="AW12" s="296"/>
      <c r="AX12" s="296"/>
      <c r="AY12" s="296"/>
      <c r="AZ12" s="296"/>
      <c r="BB12" s="16" t="s">
        <v>72</v>
      </c>
      <c r="BC12" s="17" t="s">
        <v>73</v>
      </c>
      <c r="BD12" s="13" t="s">
        <v>74</v>
      </c>
      <c r="BE12" s="17" t="s">
        <v>73</v>
      </c>
      <c r="BF12" s="18" t="s">
        <v>75</v>
      </c>
      <c r="BG12" s="16" t="s">
        <v>72</v>
      </c>
      <c r="BH12" s="17" t="s">
        <v>73</v>
      </c>
      <c r="BI12" s="17" t="s">
        <v>74</v>
      </c>
      <c r="BJ12" s="19" t="s">
        <v>73</v>
      </c>
      <c r="BK12" s="18" t="s">
        <v>75</v>
      </c>
      <c r="BL12" s="305"/>
      <c r="BM12" s="307"/>
      <c r="BN12" s="296"/>
      <c r="BO12" s="296"/>
      <c r="BP12" s="296"/>
      <c r="BQ12" s="296"/>
      <c r="BR12" s="26"/>
      <c r="BS12" s="20" t="s">
        <v>72</v>
      </c>
      <c r="BT12" s="12" t="s">
        <v>73</v>
      </c>
      <c r="BU12" s="13" t="s">
        <v>74</v>
      </c>
      <c r="BV12" s="12" t="s">
        <v>73</v>
      </c>
      <c r="BW12" s="18" t="s">
        <v>75</v>
      </c>
      <c r="BX12" s="20" t="s">
        <v>72</v>
      </c>
      <c r="BY12" s="12" t="s">
        <v>73</v>
      </c>
      <c r="BZ12" s="27" t="s">
        <v>74</v>
      </c>
      <c r="CA12" s="194" t="s">
        <v>73</v>
      </c>
      <c r="CB12" s="197" t="s">
        <v>75</v>
      </c>
      <c r="CC12" s="305"/>
      <c r="CD12" s="307"/>
      <c r="CE12" s="296"/>
      <c r="CF12" s="323"/>
      <c r="CG12" s="323"/>
      <c r="CH12" s="296"/>
    </row>
    <row r="13" spans="1:86" s="4" customFormat="1" ht="118.5" customHeight="1" x14ac:dyDescent="0.25">
      <c r="A13" s="266" t="s">
        <v>76</v>
      </c>
      <c r="B13" s="227">
        <v>1</v>
      </c>
      <c r="C13" s="297" t="s">
        <v>77</v>
      </c>
      <c r="D13" s="298" t="s">
        <v>78</v>
      </c>
      <c r="E13" s="152" t="s">
        <v>79</v>
      </c>
      <c r="F13" s="291" t="s">
        <v>80</v>
      </c>
      <c r="G13" s="100" t="s">
        <v>81</v>
      </c>
      <c r="H13" s="293"/>
      <c r="I13" s="278"/>
      <c r="J13" s="279"/>
      <c r="K13" s="111">
        <v>351164</v>
      </c>
      <c r="L13" s="288"/>
      <c r="M13" s="278"/>
      <c r="N13" s="279"/>
      <c r="O13" s="111">
        <v>365640</v>
      </c>
      <c r="P13" s="278"/>
      <c r="Q13" s="278"/>
      <c r="R13" s="279"/>
      <c r="S13" s="282" t="s">
        <v>82</v>
      </c>
      <c r="T13" s="270"/>
      <c r="U13" s="271"/>
      <c r="V13" s="272"/>
      <c r="W13" s="276" t="s">
        <v>82</v>
      </c>
      <c r="X13" s="113"/>
      <c r="Y13" s="114"/>
      <c r="Z13" s="114"/>
      <c r="AA13" s="114"/>
      <c r="AB13" s="114"/>
      <c r="AC13" s="38"/>
      <c r="AD13" s="38"/>
      <c r="AE13" s="62" t="s">
        <v>83</v>
      </c>
      <c r="AF13" s="63"/>
      <c r="AG13" s="63"/>
      <c r="AH13" s="63"/>
      <c r="AI13" s="107"/>
      <c r="AK13" s="47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136" t="s">
        <v>84</v>
      </c>
      <c r="AX13" s="63"/>
      <c r="AY13" s="68"/>
      <c r="AZ13" s="22"/>
      <c r="BB13" s="155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7"/>
      <c r="BO13" s="158"/>
      <c r="BP13" s="159"/>
      <c r="BQ13" s="160"/>
      <c r="BR13" s="161"/>
      <c r="BS13" s="162">
        <f t="shared" ref="BS13:BS36" si="0">O13</f>
        <v>365640</v>
      </c>
      <c r="BT13" s="284">
        <f>IFERROR(((BS13/BS14)-1),"")</f>
        <v>-8.7564724699759067E-3</v>
      </c>
      <c r="BU13" s="163">
        <v>364422</v>
      </c>
      <c r="BV13" s="284">
        <f>IFERROR(((BU13/BU14)-1),"")</f>
        <v>-1.2058448775991493E-2</v>
      </c>
      <c r="BW13" s="286">
        <f t="shared" ref="BW13" si="1">IFERROR(BV13/BT13,0)</f>
        <v>1.3770897832817228</v>
      </c>
      <c r="BX13" s="164">
        <f>BS13</f>
        <v>365640</v>
      </c>
      <c r="BY13" s="284">
        <f>IFERROR(((BX13/BX14)-1),"")</f>
        <v>-8.7564724699759067E-3</v>
      </c>
      <c r="BZ13" s="188">
        <f>BU13</f>
        <v>364422</v>
      </c>
      <c r="CA13" s="284">
        <f>IFERROR(((BZ13/BZ14)-1),"")</f>
        <v>-1.2058448775991493E-2</v>
      </c>
      <c r="CB13" s="286">
        <f t="shared" ref="CB13" si="2">IFERROR(CA13/BY13,0)</f>
        <v>1.3770897832817228</v>
      </c>
      <c r="CC13" s="287"/>
      <c r="CD13" s="312"/>
      <c r="CE13" s="62"/>
      <c r="CF13" s="188">
        <v>364422</v>
      </c>
      <c r="CG13" s="191" t="s">
        <v>85</v>
      </c>
      <c r="CH13" s="22"/>
    </row>
    <row r="14" spans="1:86" s="4" customFormat="1" ht="118.5" customHeight="1" x14ac:dyDescent="0.25">
      <c r="A14" s="267"/>
      <c r="B14" s="228"/>
      <c r="C14" s="269"/>
      <c r="D14" s="232"/>
      <c r="E14" s="151" t="s">
        <v>86</v>
      </c>
      <c r="F14" s="292"/>
      <c r="G14" s="101" t="s">
        <v>87</v>
      </c>
      <c r="H14" s="294"/>
      <c r="I14" s="280"/>
      <c r="J14" s="281"/>
      <c r="K14" s="115">
        <v>366784</v>
      </c>
      <c r="L14" s="289"/>
      <c r="M14" s="280"/>
      <c r="N14" s="281"/>
      <c r="O14" s="115">
        <v>368870</v>
      </c>
      <c r="P14" s="280"/>
      <c r="Q14" s="280"/>
      <c r="R14" s="281"/>
      <c r="S14" s="283"/>
      <c r="T14" s="273"/>
      <c r="U14" s="274"/>
      <c r="V14" s="275"/>
      <c r="W14" s="277"/>
      <c r="X14" s="117"/>
      <c r="Y14" s="118"/>
      <c r="Z14" s="118"/>
      <c r="AA14" s="118"/>
      <c r="AB14" s="118"/>
      <c r="AC14" s="39"/>
      <c r="AD14" s="39"/>
      <c r="AE14" s="57" t="s">
        <v>88</v>
      </c>
      <c r="AF14" s="64"/>
      <c r="AG14" s="64"/>
      <c r="AH14" s="64"/>
      <c r="AI14" s="108"/>
      <c r="AK14" s="48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137" t="s">
        <v>84</v>
      </c>
      <c r="AX14" s="64"/>
      <c r="AY14" s="64"/>
      <c r="AZ14" s="24"/>
      <c r="BB14" s="117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65"/>
      <c r="BO14" s="166"/>
      <c r="BP14" s="166"/>
      <c r="BQ14" s="167"/>
      <c r="BR14" s="161"/>
      <c r="BS14" s="134">
        <f t="shared" si="0"/>
        <v>368870</v>
      </c>
      <c r="BT14" s="285"/>
      <c r="BU14" s="135">
        <v>368870</v>
      </c>
      <c r="BV14" s="285"/>
      <c r="BW14" s="204"/>
      <c r="BX14" s="141">
        <f>BS14</f>
        <v>368870</v>
      </c>
      <c r="BY14" s="285"/>
      <c r="BZ14" s="171">
        <f>BU14</f>
        <v>368870</v>
      </c>
      <c r="CA14" s="285"/>
      <c r="CB14" s="204"/>
      <c r="CC14" s="206"/>
      <c r="CD14" s="208"/>
      <c r="CE14" s="57"/>
      <c r="CF14" s="171">
        <v>368870</v>
      </c>
      <c r="CG14" s="192" t="s">
        <v>85</v>
      </c>
      <c r="CH14" s="24"/>
    </row>
    <row r="15" spans="1:86" s="4" customFormat="1" ht="107.25" customHeight="1" x14ac:dyDescent="0.25">
      <c r="A15" s="265" t="s">
        <v>89</v>
      </c>
      <c r="B15" s="290">
        <v>2</v>
      </c>
      <c r="C15" s="268" t="s">
        <v>90</v>
      </c>
      <c r="D15" s="231" t="s">
        <v>91</v>
      </c>
      <c r="E15" s="150" t="s">
        <v>92</v>
      </c>
      <c r="F15" s="291" t="s">
        <v>80</v>
      </c>
      <c r="G15" s="100" t="s">
        <v>81</v>
      </c>
      <c r="H15" s="293"/>
      <c r="I15" s="278"/>
      <c r="J15" s="279"/>
      <c r="K15" s="111">
        <v>3317</v>
      </c>
      <c r="L15" s="288"/>
      <c r="M15" s="278"/>
      <c r="N15" s="279"/>
      <c r="O15" s="111">
        <v>1614</v>
      </c>
      <c r="P15" s="278"/>
      <c r="Q15" s="278"/>
      <c r="R15" s="279"/>
      <c r="S15" s="282" t="s">
        <v>82</v>
      </c>
      <c r="T15" s="270"/>
      <c r="U15" s="271"/>
      <c r="V15" s="272"/>
      <c r="W15" s="276" t="s">
        <v>82</v>
      </c>
      <c r="X15" s="113"/>
      <c r="Y15" s="114"/>
      <c r="Z15" s="114"/>
      <c r="AA15" s="114"/>
      <c r="AB15" s="114"/>
      <c r="AC15" s="38"/>
      <c r="AD15" s="38"/>
      <c r="AE15" s="62" t="s">
        <v>93</v>
      </c>
      <c r="AF15" s="63"/>
      <c r="AG15" s="63"/>
      <c r="AH15" s="63"/>
      <c r="AI15" s="107"/>
      <c r="AK15" s="47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69"/>
      <c r="AX15" s="63"/>
      <c r="AY15" s="63"/>
      <c r="AZ15" s="22"/>
      <c r="BB15" s="113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81" t="s">
        <v>94</v>
      </c>
      <c r="BO15" s="158"/>
      <c r="BP15" s="158"/>
      <c r="BQ15" s="160"/>
      <c r="BR15" s="161"/>
      <c r="BS15" s="126">
        <f t="shared" si="0"/>
        <v>1614</v>
      </c>
      <c r="BT15" s="215">
        <f>IFERROR((BS15/BS16),"")</f>
        <v>4.5732743964637876E-2</v>
      </c>
      <c r="BU15" s="127">
        <v>1658</v>
      </c>
      <c r="BV15" s="215">
        <f t="shared" ref="BV15" si="3">IFERROR((BU15/BU16),"")</f>
        <v>4.6979485435792813E-2</v>
      </c>
      <c r="BW15" s="204">
        <f t="shared" ref="BW15" si="4">IFERROR(BV15/BT15,0)</f>
        <v>1.0272614622057001</v>
      </c>
      <c r="BX15" s="140">
        <f t="shared" ref="BX15:BX20" si="5">BS15</f>
        <v>1614</v>
      </c>
      <c r="BY15" s="215">
        <f>IFERROR((BX15/BX16),"")</f>
        <v>4.5732743964637876E-2</v>
      </c>
      <c r="BZ15" s="168">
        <f t="shared" ref="BZ15:BZ20" si="6">BU15</f>
        <v>1658</v>
      </c>
      <c r="CA15" s="215">
        <f t="shared" ref="CA15" si="7">IFERROR((BZ15/BZ16),"")</f>
        <v>4.6979485435792813E-2</v>
      </c>
      <c r="CB15" s="204">
        <f t="shared" ref="CB15" si="8">IFERROR(CA15/BY15,0)</f>
        <v>1.0272614622057001</v>
      </c>
      <c r="CC15" s="205"/>
      <c r="CD15" s="207"/>
      <c r="CE15" s="62"/>
      <c r="CF15" s="168">
        <v>1658</v>
      </c>
      <c r="CG15" s="193" t="s">
        <v>85</v>
      </c>
      <c r="CH15" s="22"/>
    </row>
    <row r="16" spans="1:86" s="4" customFormat="1" ht="107.25" customHeight="1" x14ac:dyDescent="0.25">
      <c r="A16" s="266"/>
      <c r="B16" s="227"/>
      <c r="C16" s="269"/>
      <c r="D16" s="232"/>
      <c r="E16" s="151" t="s">
        <v>95</v>
      </c>
      <c r="F16" s="292"/>
      <c r="G16" s="101" t="s">
        <v>87</v>
      </c>
      <c r="H16" s="294"/>
      <c r="I16" s="280"/>
      <c r="J16" s="281"/>
      <c r="K16" s="115">
        <v>35779</v>
      </c>
      <c r="L16" s="289"/>
      <c r="M16" s="280"/>
      <c r="N16" s="281"/>
      <c r="O16" s="115">
        <v>35292</v>
      </c>
      <c r="P16" s="280"/>
      <c r="Q16" s="280"/>
      <c r="R16" s="281"/>
      <c r="S16" s="283"/>
      <c r="T16" s="273"/>
      <c r="U16" s="274"/>
      <c r="V16" s="275"/>
      <c r="W16" s="277"/>
      <c r="X16" s="117"/>
      <c r="Y16" s="118"/>
      <c r="Z16" s="118"/>
      <c r="AA16" s="118"/>
      <c r="AB16" s="118"/>
      <c r="AC16" s="39"/>
      <c r="AD16" s="39"/>
      <c r="AE16" s="57" t="s">
        <v>88</v>
      </c>
      <c r="AF16" s="64"/>
      <c r="AG16" s="64"/>
      <c r="AH16" s="64"/>
      <c r="AI16" s="108"/>
      <c r="AK16" s="48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137" t="s">
        <v>84</v>
      </c>
      <c r="AX16" s="64"/>
      <c r="AY16" s="64"/>
      <c r="AZ16" s="24"/>
      <c r="BB16" s="117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65"/>
      <c r="BO16" s="166"/>
      <c r="BP16" s="166"/>
      <c r="BQ16" s="167"/>
      <c r="BR16" s="161"/>
      <c r="BS16" s="134">
        <f t="shared" si="0"/>
        <v>35292</v>
      </c>
      <c r="BT16" s="216"/>
      <c r="BU16" s="135">
        <v>35292</v>
      </c>
      <c r="BV16" s="216"/>
      <c r="BW16" s="204"/>
      <c r="BX16" s="141">
        <f t="shared" si="5"/>
        <v>35292</v>
      </c>
      <c r="BY16" s="216"/>
      <c r="BZ16" s="171">
        <f t="shared" si="6"/>
        <v>35292</v>
      </c>
      <c r="CA16" s="216"/>
      <c r="CB16" s="204"/>
      <c r="CC16" s="206"/>
      <c r="CD16" s="208"/>
      <c r="CE16" s="57"/>
      <c r="CF16" s="171">
        <v>35292</v>
      </c>
      <c r="CG16" s="192" t="s">
        <v>85</v>
      </c>
      <c r="CH16" s="24"/>
    </row>
    <row r="17" spans="1:86" s="4" customFormat="1" ht="107.25" customHeight="1" x14ac:dyDescent="0.25">
      <c r="A17" s="266"/>
      <c r="B17" s="227">
        <v>3</v>
      </c>
      <c r="C17" s="268" t="s">
        <v>96</v>
      </c>
      <c r="D17" s="231" t="s">
        <v>97</v>
      </c>
      <c r="E17" s="150" t="s">
        <v>98</v>
      </c>
      <c r="F17" s="291" t="s">
        <v>80</v>
      </c>
      <c r="G17" s="100" t="s">
        <v>81</v>
      </c>
      <c r="H17" s="293"/>
      <c r="I17" s="278"/>
      <c r="J17" s="279"/>
      <c r="K17" s="111">
        <v>4583</v>
      </c>
      <c r="L17" s="288"/>
      <c r="M17" s="278"/>
      <c r="N17" s="279"/>
      <c r="O17" s="111">
        <v>4583</v>
      </c>
      <c r="P17" s="278"/>
      <c r="Q17" s="278"/>
      <c r="R17" s="279"/>
      <c r="S17" s="282" t="s">
        <v>82</v>
      </c>
      <c r="T17" s="270"/>
      <c r="U17" s="271"/>
      <c r="V17" s="272"/>
      <c r="W17" s="276" t="s">
        <v>82</v>
      </c>
      <c r="X17" s="113"/>
      <c r="Y17" s="114"/>
      <c r="Z17" s="114"/>
      <c r="AA17" s="114"/>
      <c r="AB17" s="114"/>
      <c r="AC17" s="38"/>
      <c r="AD17" s="38"/>
      <c r="AE17" s="62" t="s">
        <v>93</v>
      </c>
      <c r="AF17" s="63"/>
      <c r="AG17" s="63"/>
      <c r="AH17" s="63"/>
      <c r="AI17" s="107"/>
      <c r="AK17" s="47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69"/>
      <c r="AX17" s="63"/>
      <c r="AY17" s="63"/>
      <c r="AZ17" s="22"/>
      <c r="BB17" s="113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57"/>
      <c r="BO17" s="158"/>
      <c r="BP17" s="158"/>
      <c r="BQ17" s="160"/>
      <c r="BR17" s="161"/>
      <c r="BS17" s="126">
        <f t="shared" si="0"/>
        <v>4583</v>
      </c>
      <c r="BT17" s="215">
        <f>IFERROR((BS17/BS18),"")</f>
        <v>4.1528480037695499E-2</v>
      </c>
      <c r="BU17" s="127">
        <v>4518</v>
      </c>
      <c r="BV17" s="215">
        <f t="shared" ref="BV17" si="9">IFERROR((BU17/BU18),"")</f>
        <v>4.0939487848638066E-2</v>
      </c>
      <c r="BW17" s="204">
        <f t="shared" ref="BW17" si="10">IFERROR(BV17/BT17,0)</f>
        <v>0.98581715033820638</v>
      </c>
      <c r="BX17" s="140">
        <f t="shared" si="5"/>
        <v>4583</v>
      </c>
      <c r="BY17" s="215">
        <f>IFERROR((BX17/BX18),"")</f>
        <v>4.1528480037695499E-2</v>
      </c>
      <c r="BZ17" s="168">
        <f t="shared" si="6"/>
        <v>4518</v>
      </c>
      <c r="CA17" s="215">
        <f t="shared" ref="CA17" si="11">IFERROR((BZ17/BZ18),"")</f>
        <v>4.0939487848638066E-2</v>
      </c>
      <c r="CB17" s="204">
        <f t="shared" ref="CB17" si="12">IFERROR(CA17/BY17,0)</f>
        <v>0.98581715033820638</v>
      </c>
      <c r="CC17" s="205"/>
      <c r="CD17" s="207"/>
      <c r="CE17" s="62"/>
      <c r="CF17" s="168">
        <v>4518</v>
      </c>
      <c r="CG17" s="193" t="s">
        <v>85</v>
      </c>
      <c r="CH17" s="22"/>
    </row>
    <row r="18" spans="1:86" s="4" customFormat="1" ht="107.25" customHeight="1" x14ac:dyDescent="0.25">
      <c r="A18" s="266"/>
      <c r="B18" s="227"/>
      <c r="C18" s="269"/>
      <c r="D18" s="232"/>
      <c r="E18" s="151" t="s">
        <v>99</v>
      </c>
      <c r="F18" s="292"/>
      <c r="G18" s="101" t="s">
        <v>87</v>
      </c>
      <c r="H18" s="294"/>
      <c r="I18" s="280"/>
      <c r="J18" s="281"/>
      <c r="K18" s="115">
        <v>110885</v>
      </c>
      <c r="L18" s="289"/>
      <c r="M18" s="280"/>
      <c r="N18" s="281"/>
      <c r="O18" s="115">
        <v>110358</v>
      </c>
      <c r="P18" s="280"/>
      <c r="Q18" s="280"/>
      <c r="R18" s="281"/>
      <c r="S18" s="283"/>
      <c r="T18" s="273"/>
      <c r="U18" s="274"/>
      <c r="V18" s="275"/>
      <c r="W18" s="277"/>
      <c r="X18" s="117"/>
      <c r="Y18" s="118"/>
      <c r="Z18" s="118"/>
      <c r="AA18" s="118"/>
      <c r="AB18" s="118"/>
      <c r="AC18" s="39"/>
      <c r="AD18" s="39"/>
      <c r="AE18" s="57" t="s">
        <v>88</v>
      </c>
      <c r="AF18" s="64"/>
      <c r="AG18" s="64"/>
      <c r="AH18" s="64"/>
      <c r="AI18" s="108"/>
      <c r="AK18" s="48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137" t="s">
        <v>84</v>
      </c>
      <c r="AX18" s="64"/>
      <c r="AY18" s="64"/>
      <c r="AZ18" s="24"/>
      <c r="BB18" s="117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65"/>
      <c r="BO18" s="166"/>
      <c r="BP18" s="166"/>
      <c r="BQ18" s="167"/>
      <c r="BR18" s="161"/>
      <c r="BS18" s="134">
        <f t="shared" si="0"/>
        <v>110358</v>
      </c>
      <c r="BT18" s="216"/>
      <c r="BU18" s="135">
        <v>110358</v>
      </c>
      <c r="BV18" s="216"/>
      <c r="BW18" s="204"/>
      <c r="BX18" s="141">
        <f t="shared" si="5"/>
        <v>110358</v>
      </c>
      <c r="BY18" s="216"/>
      <c r="BZ18" s="171">
        <f t="shared" si="6"/>
        <v>110358</v>
      </c>
      <c r="CA18" s="216"/>
      <c r="CB18" s="204"/>
      <c r="CC18" s="206"/>
      <c r="CD18" s="208"/>
      <c r="CE18" s="57"/>
      <c r="CF18" s="171">
        <v>110358</v>
      </c>
      <c r="CG18" s="192" t="s">
        <v>85</v>
      </c>
      <c r="CH18" s="24"/>
    </row>
    <row r="19" spans="1:86" s="4" customFormat="1" ht="107.25" customHeight="1" x14ac:dyDescent="0.25">
      <c r="A19" s="266"/>
      <c r="B19" s="227">
        <v>4</v>
      </c>
      <c r="C19" s="268" t="s">
        <v>100</v>
      </c>
      <c r="D19" s="231" t="s">
        <v>101</v>
      </c>
      <c r="E19" s="150" t="s">
        <v>102</v>
      </c>
      <c r="F19" s="291" t="s">
        <v>80</v>
      </c>
      <c r="G19" s="100" t="s">
        <v>81</v>
      </c>
      <c r="H19" s="293"/>
      <c r="I19" s="278"/>
      <c r="J19" s="279"/>
      <c r="K19" s="111">
        <v>7720</v>
      </c>
      <c r="L19" s="288"/>
      <c r="M19" s="278"/>
      <c r="N19" s="279"/>
      <c r="O19" s="111">
        <v>9110</v>
      </c>
      <c r="P19" s="278"/>
      <c r="Q19" s="278"/>
      <c r="R19" s="279"/>
      <c r="S19" s="282" t="s">
        <v>82</v>
      </c>
      <c r="T19" s="270"/>
      <c r="U19" s="271"/>
      <c r="V19" s="272"/>
      <c r="W19" s="276" t="s">
        <v>82</v>
      </c>
      <c r="X19" s="113"/>
      <c r="Y19" s="114"/>
      <c r="Z19" s="114"/>
      <c r="AA19" s="114"/>
      <c r="AB19" s="114"/>
      <c r="AC19" s="38"/>
      <c r="AD19" s="38"/>
      <c r="AE19" s="62" t="s">
        <v>93</v>
      </c>
      <c r="AF19" s="63"/>
      <c r="AG19" s="63"/>
      <c r="AH19" s="63"/>
      <c r="AI19" s="107"/>
      <c r="AK19" s="47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69"/>
      <c r="AX19" s="63"/>
      <c r="AY19" s="63"/>
      <c r="AZ19" s="22"/>
      <c r="BB19" s="113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81" t="s">
        <v>94</v>
      </c>
      <c r="BO19" s="158"/>
      <c r="BP19" s="158"/>
      <c r="BQ19" s="160"/>
      <c r="BR19" s="161"/>
      <c r="BS19" s="126">
        <f t="shared" si="0"/>
        <v>9110</v>
      </c>
      <c r="BT19" s="215">
        <f>IFERROR((BS19/BS20),"")</f>
        <v>4.0811755219066395E-2</v>
      </c>
      <c r="BU19" s="127">
        <v>9112</v>
      </c>
      <c r="BV19" s="215">
        <f t="shared" ref="BV19" si="13">IFERROR((BU19/BU20),"")</f>
        <v>4.0820714989696263E-2</v>
      </c>
      <c r="BW19" s="204">
        <f t="shared" ref="BW19" si="14">IFERROR(BV19/BT19,0)</f>
        <v>1.0002195389681667</v>
      </c>
      <c r="BX19" s="140">
        <f t="shared" si="5"/>
        <v>9110</v>
      </c>
      <c r="BY19" s="215">
        <f>IFERROR((BX19/BX20),"")</f>
        <v>4.0811755219066395E-2</v>
      </c>
      <c r="BZ19" s="168">
        <f t="shared" si="6"/>
        <v>9112</v>
      </c>
      <c r="CA19" s="215">
        <f t="shared" ref="CA19" si="15">IFERROR((BZ19/BZ20),"")</f>
        <v>4.0820714989696263E-2</v>
      </c>
      <c r="CB19" s="204">
        <f t="shared" ref="CB19" si="16">IFERROR(CA19/BY19,0)</f>
        <v>1.0002195389681667</v>
      </c>
      <c r="CC19" s="205"/>
      <c r="CD19" s="207"/>
      <c r="CE19" s="62"/>
      <c r="CF19" s="168">
        <v>9112</v>
      </c>
      <c r="CG19" s="193" t="s">
        <v>85</v>
      </c>
      <c r="CH19" s="22"/>
    </row>
    <row r="20" spans="1:86" s="4" customFormat="1" ht="107.25" customHeight="1" x14ac:dyDescent="0.25">
      <c r="A20" s="266"/>
      <c r="B20" s="228"/>
      <c r="C20" s="269"/>
      <c r="D20" s="232"/>
      <c r="E20" s="151" t="s">
        <v>103</v>
      </c>
      <c r="F20" s="292"/>
      <c r="G20" s="101" t="s">
        <v>87</v>
      </c>
      <c r="H20" s="294"/>
      <c r="I20" s="280"/>
      <c r="J20" s="281"/>
      <c r="K20" s="115">
        <v>220120</v>
      </c>
      <c r="L20" s="289"/>
      <c r="M20" s="280"/>
      <c r="N20" s="281"/>
      <c r="O20" s="115">
        <v>223220</v>
      </c>
      <c r="P20" s="280"/>
      <c r="Q20" s="280"/>
      <c r="R20" s="281"/>
      <c r="S20" s="283"/>
      <c r="T20" s="273"/>
      <c r="U20" s="274"/>
      <c r="V20" s="275"/>
      <c r="W20" s="277"/>
      <c r="X20" s="117"/>
      <c r="Y20" s="118"/>
      <c r="Z20" s="118"/>
      <c r="AA20" s="118"/>
      <c r="AB20" s="118"/>
      <c r="AC20" s="39"/>
      <c r="AD20" s="39"/>
      <c r="AE20" s="57" t="s">
        <v>88</v>
      </c>
      <c r="AF20" s="64"/>
      <c r="AG20" s="64"/>
      <c r="AH20" s="64"/>
      <c r="AI20" s="108"/>
      <c r="AK20" s="48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37" t="s">
        <v>84</v>
      </c>
      <c r="AX20" s="64"/>
      <c r="AY20" s="64"/>
      <c r="AZ20" s="24"/>
      <c r="BB20" s="117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65"/>
      <c r="BO20" s="166"/>
      <c r="BP20" s="166"/>
      <c r="BQ20" s="167"/>
      <c r="BR20" s="161"/>
      <c r="BS20" s="134">
        <f t="shared" si="0"/>
        <v>223220</v>
      </c>
      <c r="BT20" s="216"/>
      <c r="BU20" s="135">
        <v>223220</v>
      </c>
      <c r="BV20" s="216"/>
      <c r="BW20" s="204"/>
      <c r="BX20" s="141">
        <f t="shared" si="5"/>
        <v>223220</v>
      </c>
      <c r="BY20" s="216"/>
      <c r="BZ20" s="171">
        <f t="shared" si="6"/>
        <v>223220</v>
      </c>
      <c r="CA20" s="216"/>
      <c r="CB20" s="204"/>
      <c r="CC20" s="206"/>
      <c r="CD20" s="208"/>
      <c r="CE20" s="57"/>
      <c r="CF20" s="171">
        <v>223220</v>
      </c>
      <c r="CG20" s="192" t="s">
        <v>85</v>
      </c>
      <c r="CH20" s="24"/>
    </row>
    <row r="21" spans="1:86" s="4" customFormat="1" ht="237.75" customHeight="1" x14ac:dyDescent="0.25">
      <c r="A21" s="265" t="s">
        <v>104</v>
      </c>
      <c r="B21" s="227">
        <v>5</v>
      </c>
      <c r="C21" s="268" t="s">
        <v>105</v>
      </c>
      <c r="D21" s="231" t="s">
        <v>106</v>
      </c>
      <c r="E21" s="150" t="s">
        <v>107</v>
      </c>
      <c r="F21" s="233" t="s">
        <v>60</v>
      </c>
      <c r="G21" s="104" t="s">
        <v>108</v>
      </c>
      <c r="H21" s="111">
        <v>600</v>
      </c>
      <c r="I21" s="111">
        <v>1100</v>
      </c>
      <c r="J21" s="111">
        <v>1100</v>
      </c>
      <c r="K21" s="111">
        <v>1100</v>
      </c>
      <c r="L21" s="120"/>
      <c r="M21" s="111">
        <v>1100</v>
      </c>
      <c r="N21" s="111">
        <v>1100</v>
      </c>
      <c r="O21" s="111">
        <v>1100</v>
      </c>
      <c r="P21" s="121">
        <f t="shared" ref="P21:P36" si="17">H21</f>
        <v>600</v>
      </c>
      <c r="Q21" s="122">
        <f t="shared" ref="Q21:Q36" si="18">H21+I21</f>
        <v>1700</v>
      </c>
      <c r="R21" s="122">
        <f t="shared" ref="R21:R36" si="19">H21+I21+J21</f>
        <v>2800</v>
      </c>
      <c r="S21" s="123">
        <f t="shared" ref="S21:S36" si="20">H21+I21+J21+K21</f>
        <v>3900</v>
      </c>
      <c r="T21" s="120"/>
      <c r="U21" s="124">
        <f>H21+M21</f>
        <v>1700</v>
      </c>
      <c r="V21" s="124">
        <f t="shared" ref="V21:W23" si="21">U21+N21</f>
        <v>2800</v>
      </c>
      <c r="W21" s="125">
        <f t="shared" si="21"/>
        <v>3900</v>
      </c>
      <c r="X21" s="126">
        <f t="shared" ref="X21:X36" si="22">H21</f>
        <v>600</v>
      </c>
      <c r="Y21" s="235">
        <f>IFERROR((X21/X22),"")</f>
        <v>0.32171581769436997</v>
      </c>
      <c r="Z21" s="127">
        <v>193</v>
      </c>
      <c r="AA21" s="237">
        <f t="shared" ref="AA21" si="23">IFERROR((Z21/Z22),"")</f>
        <v>0.32991452991452991</v>
      </c>
      <c r="AB21" s="204">
        <f>IFERROR(AA21/Y21,0)</f>
        <v>1.0254843304843304</v>
      </c>
      <c r="AC21" s="239" t="s">
        <v>109</v>
      </c>
      <c r="AD21" s="241" t="s">
        <v>110</v>
      </c>
      <c r="AE21" s="54" t="s">
        <v>111</v>
      </c>
      <c r="AF21" s="56" t="s">
        <v>112</v>
      </c>
      <c r="AG21" s="56"/>
      <c r="AH21" s="56"/>
      <c r="AI21" s="225"/>
      <c r="AK21" s="126">
        <f>M21</f>
        <v>1100</v>
      </c>
      <c r="AL21" s="215">
        <f>IFERROR((AK21/AK22),"")</f>
        <v>0.29721696838692246</v>
      </c>
      <c r="AM21" s="127">
        <v>1497</v>
      </c>
      <c r="AN21" s="215">
        <f t="shared" ref="AN21" si="24">IFERROR((AM21/AM22),"")</f>
        <v>0.34911380597014924</v>
      </c>
      <c r="AO21" s="204">
        <f>IFERROR(AN21/AL21,0)</f>
        <v>1.1746092689959293</v>
      </c>
      <c r="AP21" s="140">
        <f>U21</f>
        <v>1700</v>
      </c>
      <c r="AQ21" s="215">
        <f>IFERROR((AP21/AP22),"")</f>
        <v>0.30542579949694576</v>
      </c>
      <c r="AR21" s="148">
        <f>Z21+AM21</f>
        <v>1690</v>
      </c>
      <c r="AS21" s="215">
        <f t="shared" ref="AS21" si="25">IFERROR((AR21/AR22),"")</f>
        <v>0.3468089472604145</v>
      </c>
      <c r="AT21" s="204">
        <f>IFERROR(AS21/AQ21,0)</f>
        <v>1.1354932943832159</v>
      </c>
      <c r="AU21" s="221" t="s">
        <v>113</v>
      </c>
      <c r="AV21" s="221" t="s">
        <v>114</v>
      </c>
      <c r="AW21" s="138"/>
      <c r="AX21" s="147">
        <v>1492</v>
      </c>
      <c r="AY21" s="143" t="s">
        <v>115</v>
      </c>
      <c r="AZ21" s="209"/>
      <c r="BB21" s="126">
        <f t="shared" ref="BB21:BB36" si="26">N21</f>
        <v>1100</v>
      </c>
      <c r="BC21" s="215">
        <f>IFERROR((BB21/BB22),"")</f>
        <v>0.25551684088269455</v>
      </c>
      <c r="BD21" s="127">
        <v>1689</v>
      </c>
      <c r="BE21" s="215">
        <f t="shared" ref="BE21" si="27">IFERROR((BD21/BD22),"")</f>
        <v>0.35327337377117757</v>
      </c>
      <c r="BF21" s="204">
        <f>IFERROR(BE21/BC21,0)</f>
        <v>1.3825835218953813</v>
      </c>
      <c r="BG21" s="140">
        <f>V21</f>
        <v>2800</v>
      </c>
      <c r="BH21" s="215">
        <f>IFERROR((BG21/BG22),"")</f>
        <v>0.28365920372809239</v>
      </c>
      <c r="BI21" s="168">
        <f>AR21+BD21</f>
        <v>3379</v>
      </c>
      <c r="BJ21" s="215">
        <f t="shared" ref="BJ21" si="28">IFERROR((BI21/BI22),"")</f>
        <v>0.35001035840066291</v>
      </c>
      <c r="BK21" s="204">
        <f>IFERROR(BJ21/BH21,0)</f>
        <v>1.2339115170617656</v>
      </c>
      <c r="BL21" s="217" t="s">
        <v>116</v>
      </c>
      <c r="BM21" s="219" t="s">
        <v>117</v>
      </c>
      <c r="BN21" s="169"/>
      <c r="BO21" s="182">
        <v>1689</v>
      </c>
      <c r="BP21" s="182" t="s">
        <v>83</v>
      </c>
      <c r="BQ21" s="213"/>
      <c r="BR21" s="161"/>
      <c r="BS21" s="126">
        <f t="shared" si="0"/>
        <v>1100</v>
      </c>
      <c r="BT21" s="215">
        <f>IFERROR((BS21/BS22),"")</f>
        <v>0.28780743066457354</v>
      </c>
      <c r="BU21" s="127">
        <v>1329</v>
      </c>
      <c r="BV21" s="215">
        <f t="shared" ref="BV21" si="29">IFERROR((BU21/BU22),"")</f>
        <v>0.32831027667984192</v>
      </c>
      <c r="BW21" s="204">
        <f>IFERROR(BV21/BT21,0)</f>
        <v>1.1407289795185052</v>
      </c>
      <c r="BX21" s="140">
        <f>W21</f>
        <v>3900</v>
      </c>
      <c r="BY21" s="215">
        <f>IFERROR((BX21/BX22),"")</f>
        <v>0.28481705981158256</v>
      </c>
      <c r="BZ21" s="200">
        <f>BI21+BU21</f>
        <v>4708</v>
      </c>
      <c r="CA21" s="215">
        <f t="shared" ref="CA21" si="30">IFERROR((BZ21/BZ22),"")</f>
        <v>0.34359947452926581</v>
      </c>
      <c r="CB21" s="204">
        <f>IFERROR(CA21/BY21,0)</f>
        <v>1.2063865653151888</v>
      </c>
      <c r="CC21" s="205"/>
      <c r="CD21" s="207"/>
      <c r="CE21" s="54"/>
      <c r="CF21" s="168">
        <v>1328</v>
      </c>
      <c r="CG21" s="193" t="s">
        <v>115</v>
      </c>
      <c r="CH21" s="209"/>
    </row>
    <row r="22" spans="1:86" s="4" customFormat="1" ht="248.25" customHeight="1" x14ac:dyDescent="0.25">
      <c r="A22" s="266"/>
      <c r="B22" s="228"/>
      <c r="C22" s="269"/>
      <c r="D22" s="232"/>
      <c r="E22" s="151" t="s">
        <v>118</v>
      </c>
      <c r="F22" s="234"/>
      <c r="G22" s="103" t="s">
        <v>119</v>
      </c>
      <c r="H22" s="115">
        <v>1865</v>
      </c>
      <c r="I22" s="115">
        <v>3701</v>
      </c>
      <c r="J22" s="115">
        <v>4305</v>
      </c>
      <c r="K22" s="115">
        <v>2432</v>
      </c>
      <c r="L22" s="128"/>
      <c r="M22" s="115">
        <v>3701</v>
      </c>
      <c r="N22" s="115">
        <v>4305</v>
      </c>
      <c r="O22" s="115">
        <v>3822</v>
      </c>
      <c r="P22" s="129">
        <f t="shared" si="17"/>
        <v>1865</v>
      </c>
      <c r="Q22" s="130">
        <f t="shared" si="18"/>
        <v>5566</v>
      </c>
      <c r="R22" s="130">
        <f t="shared" si="19"/>
        <v>9871</v>
      </c>
      <c r="S22" s="131">
        <f t="shared" si="20"/>
        <v>12303</v>
      </c>
      <c r="T22" s="128"/>
      <c r="U22" s="132">
        <f>H22+M22</f>
        <v>5566</v>
      </c>
      <c r="V22" s="132">
        <f t="shared" si="21"/>
        <v>9871</v>
      </c>
      <c r="W22" s="133">
        <f t="shared" si="21"/>
        <v>13693</v>
      </c>
      <c r="X22" s="134">
        <f t="shared" si="22"/>
        <v>1865</v>
      </c>
      <c r="Y22" s="236"/>
      <c r="Z22" s="135">
        <v>585</v>
      </c>
      <c r="AA22" s="238"/>
      <c r="AB22" s="204"/>
      <c r="AC22" s="240"/>
      <c r="AD22" s="242"/>
      <c r="AE22" s="55" t="s">
        <v>120</v>
      </c>
      <c r="AF22" s="57" t="s">
        <v>121</v>
      </c>
      <c r="AG22" s="57"/>
      <c r="AH22" s="57"/>
      <c r="AI22" s="226"/>
      <c r="AK22" s="134">
        <f t="shared" ref="AK22:AK36" si="31">M22</f>
        <v>3701</v>
      </c>
      <c r="AL22" s="216"/>
      <c r="AM22" s="135">
        <f>1458+2830</f>
        <v>4288</v>
      </c>
      <c r="AN22" s="216"/>
      <c r="AO22" s="204"/>
      <c r="AP22" s="141">
        <f>U22</f>
        <v>5566</v>
      </c>
      <c r="AQ22" s="216"/>
      <c r="AR22" s="149">
        <f>Z22+AM22</f>
        <v>4873</v>
      </c>
      <c r="AS22" s="216"/>
      <c r="AT22" s="204"/>
      <c r="AU22" s="222"/>
      <c r="AV22" s="222"/>
      <c r="AW22" s="139"/>
      <c r="AX22" s="142" t="s">
        <v>122</v>
      </c>
      <c r="AY22" s="142" t="s">
        <v>123</v>
      </c>
      <c r="AZ22" s="210"/>
      <c r="BB22" s="134">
        <f t="shared" si="26"/>
        <v>4305</v>
      </c>
      <c r="BC22" s="216"/>
      <c r="BD22" s="135">
        <v>4781</v>
      </c>
      <c r="BE22" s="216"/>
      <c r="BF22" s="204"/>
      <c r="BG22" s="141">
        <f>V22</f>
        <v>9871</v>
      </c>
      <c r="BH22" s="216"/>
      <c r="BI22" s="171">
        <f>AR22+BD22</f>
        <v>9654</v>
      </c>
      <c r="BJ22" s="216"/>
      <c r="BK22" s="204"/>
      <c r="BL22" s="218"/>
      <c r="BM22" s="220"/>
      <c r="BN22" s="181" t="s">
        <v>94</v>
      </c>
      <c r="BO22" s="183">
        <v>4781</v>
      </c>
      <c r="BP22" s="183" t="s">
        <v>83</v>
      </c>
      <c r="BQ22" s="214"/>
      <c r="BR22" s="161"/>
      <c r="BS22" s="134">
        <f t="shared" si="0"/>
        <v>3822</v>
      </c>
      <c r="BT22" s="216"/>
      <c r="BU22" s="135">
        <v>4048</v>
      </c>
      <c r="BV22" s="216"/>
      <c r="BW22" s="204"/>
      <c r="BX22" s="141">
        <f>W22</f>
        <v>13693</v>
      </c>
      <c r="BY22" s="216"/>
      <c r="BZ22" s="201">
        <f>BI22+BU22</f>
        <v>13702</v>
      </c>
      <c r="CA22" s="216"/>
      <c r="CB22" s="204"/>
      <c r="CC22" s="206"/>
      <c r="CD22" s="208"/>
      <c r="CE22" s="55"/>
      <c r="CF22" s="171">
        <v>13630</v>
      </c>
      <c r="CG22" s="192" t="s">
        <v>115</v>
      </c>
      <c r="CH22" s="210"/>
    </row>
    <row r="23" spans="1:86" s="4" customFormat="1" ht="408" customHeight="1" x14ac:dyDescent="0.25">
      <c r="A23" s="266"/>
      <c r="B23" s="227">
        <v>6</v>
      </c>
      <c r="C23" s="268" t="s">
        <v>124</v>
      </c>
      <c r="D23" s="231" t="s">
        <v>125</v>
      </c>
      <c r="E23" s="150" t="s">
        <v>126</v>
      </c>
      <c r="F23" s="233" t="s">
        <v>60</v>
      </c>
      <c r="G23" s="102" t="s">
        <v>127</v>
      </c>
      <c r="H23" s="111">
        <v>12</v>
      </c>
      <c r="I23" s="111">
        <v>24</v>
      </c>
      <c r="J23" s="111">
        <v>29</v>
      </c>
      <c r="K23" s="111">
        <v>18</v>
      </c>
      <c r="L23" s="120"/>
      <c r="M23" s="111">
        <v>24</v>
      </c>
      <c r="N23" s="111">
        <v>29</v>
      </c>
      <c r="O23" s="111">
        <v>18</v>
      </c>
      <c r="P23" s="121">
        <f t="shared" si="17"/>
        <v>12</v>
      </c>
      <c r="Q23" s="122">
        <f t="shared" si="18"/>
        <v>36</v>
      </c>
      <c r="R23" s="122">
        <f t="shared" si="19"/>
        <v>65</v>
      </c>
      <c r="S23" s="123">
        <f t="shared" si="20"/>
        <v>83</v>
      </c>
      <c r="T23" s="120"/>
      <c r="U23" s="124">
        <f>H23+M23</f>
        <v>36</v>
      </c>
      <c r="V23" s="124">
        <f t="shared" si="21"/>
        <v>65</v>
      </c>
      <c r="W23" s="125">
        <f t="shared" si="21"/>
        <v>83</v>
      </c>
      <c r="X23" s="126">
        <f t="shared" si="22"/>
        <v>12</v>
      </c>
      <c r="Y23" s="235">
        <f>IFERROR((X23/X24),"")</f>
        <v>5.2863436123348019E-2</v>
      </c>
      <c r="Z23" s="127">
        <v>21</v>
      </c>
      <c r="AA23" s="237">
        <f t="shared" ref="AA23" si="32">IFERROR((Z23/Z24),"")</f>
        <v>3.4201954397394138E-2</v>
      </c>
      <c r="AB23" s="204">
        <f t="shared" ref="AB23" si="33">IFERROR(AA23/Y23,0)</f>
        <v>0.6469869706840391</v>
      </c>
      <c r="AC23" s="239" t="s">
        <v>128</v>
      </c>
      <c r="AD23" s="241" t="s">
        <v>129</v>
      </c>
      <c r="AE23" s="58" t="s">
        <v>130</v>
      </c>
      <c r="AF23" s="65" t="s">
        <v>83</v>
      </c>
      <c r="AG23" s="65"/>
      <c r="AH23" s="65"/>
      <c r="AI23" s="225"/>
      <c r="AK23" s="126">
        <f t="shared" si="31"/>
        <v>24</v>
      </c>
      <c r="AL23" s="215">
        <f>IFERROR((AK23/AK24),"")</f>
        <v>7.5235109717868343E-2</v>
      </c>
      <c r="AM23" s="127">
        <v>107</v>
      </c>
      <c r="AN23" s="215">
        <f t="shared" ref="AN23" si="34">IFERROR((AM23/AM24),"")</f>
        <v>0.18104906937394247</v>
      </c>
      <c r="AO23" s="204">
        <f t="shared" ref="AO23" si="35">IFERROR(AN23/AL23,0)</f>
        <v>2.4064438804286516</v>
      </c>
      <c r="AP23" s="140">
        <f>U23</f>
        <v>36</v>
      </c>
      <c r="AQ23" s="215">
        <f>IFERROR((AP23/AP24),"")</f>
        <v>0.11285266457680251</v>
      </c>
      <c r="AR23" s="148">
        <f>Z23+AM23</f>
        <v>128</v>
      </c>
      <c r="AS23" s="215">
        <f t="shared" ref="AS23" si="36">IFERROR((AR23/AR24),"")</f>
        <v>0.21658206429780033</v>
      </c>
      <c r="AT23" s="204">
        <f t="shared" ref="AT23" si="37">IFERROR(AS23/AQ23,0)</f>
        <v>1.9191577364166195</v>
      </c>
      <c r="AU23" s="221" t="s">
        <v>131</v>
      </c>
      <c r="AV23" s="221" t="s">
        <v>132</v>
      </c>
      <c r="AW23" s="138"/>
      <c r="AX23" s="143">
        <v>123</v>
      </c>
      <c r="AY23" s="143" t="s">
        <v>115</v>
      </c>
      <c r="AZ23" s="209"/>
      <c r="BB23" s="126">
        <f t="shared" si="26"/>
        <v>29</v>
      </c>
      <c r="BC23" s="215">
        <f>IFERROR((BB23/BB24),"")</f>
        <v>7.0559610705596104E-2</v>
      </c>
      <c r="BD23" s="127">
        <v>105</v>
      </c>
      <c r="BE23" s="215">
        <f t="shared" ref="BE23" si="38">IFERROR((BD23/BD24),"")</f>
        <v>0.14093959731543623</v>
      </c>
      <c r="BF23" s="204">
        <f t="shared" ref="BF23" si="39">IFERROR(BE23/BC23,0)</f>
        <v>1.9974542929877344</v>
      </c>
      <c r="BG23" s="140">
        <f>V23</f>
        <v>65</v>
      </c>
      <c r="BH23" s="215">
        <f>IFERROR((BG23/BG24),"")</f>
        <v>0.15815085158150852</v>
      </c>
      <c r="BI23" s="168">
        <f>AR23+BD23</f>
        <v>233</v>
      </c>
      <c r="BJ23" s="215">
        <f t="shared" ref="BJ23" si="40">IFERROR((BI23/BI24),"")</f>
        <v>0.31275167785234897</v>
      </c>
      <c r="BK23" s="204">
        <f t="shared" ref="BK23" si="41">IFERROR(BJ23/BH23,0)</f>
        <v>1.9775529168817758</v>
      </c>
      <c r="BL23" s="217" t="s">
        <v>133</v>
      </c>
      <c r="BM23" s="219" t="s">
        <v>134</v>
      </c>
      <c r="BN23" s="173"/>
      <c r="BO23" s="184">
        <v>109</v>
      </c>
      <c r="BP23" s="184" t="s">
        <v>135</v>
      </c>
      <c r="BQ23" s="213"/>
      <c r="BR23" s="161"/>
      <c r="BS23" s="126">
        <f t="shared" si="0"/>
        <v>18</v>
      </c>
      <c r="BT23" s="215">
        <f>IFERROR((BS23/BS24),"")</f>
        <v>3.8543897216274089E-2</v>
      </c>
      <c r="BU23" s="127">
        <v>66</v>
      </c>
      <c r="BV23" s="215">
        <f t="shared" ref="BV23" si="42">IFERROR((BU23/BU24),"")</f>
        <v>9.895052473763119E-2</v>
      </c>
      <c r="BW23" s="204">
        <f t="shared" ref="BW23" si="43">IFERROR(BV23/BT23,0)</f>
        <v>2.5672163918040982</v>
      </c>
      <c r="BX23" s="140">
        <f>W23</f>
        <v>83</v>
      </c>
      <c r="BY23" s="215">
        <f>IFERROR((BX23/BX24),"")</f>
        <v>0.17773019271948609</v>
      </c>
      <c r="BZ23" s="200">
        <f>BI23+BU23</f>
        <v>299</v>
      </c>
      <c r="CA23" s="215">
        <f t="shared" ref="CA23" si="44">IFERROR((BZ23/BZ24),"")</f>
        <v>0.44827586206896552</v>
      </c>
      <c r="CB23" s="204">
        <f t="shared" ref="CB23" si="45">IFERROR(CA23/BY23,0)</f>
        <v>2.5222268383880349</v>
      </c>
      <c r="CC23" s="205"/>
      <c r="CD23" s="207"/>
      <c r="CE23" s="58"/>
      <c r="CF23" s="168">
        <v>79</v>
      </c>
      <c r="CG23" s="193" t="s">
        <v>115</v>
      </c>
      <c r="CH23" s="209"/>
    </row>
    <row r="24" spans="1:86" s="4" customFormat="1" ht="408" customHeight="1" x14ac:dyDescent="0.25">
      <c r="A24" s="266"/>
      <c r="B24" s="228"/>
      <c r="C24" s="269"/>
      <c r="D24" s="232"/>
      <c r="E24" s="151" t="s">
        <v>136</v>
      </c>
      <c r="F24" s="234"/>
      <c r="G24" s="102" t="s">
        <v>137</v>
      </c>
      <c r="H24" s="115">
        <v>227</v>
      </c>
      <c r="I24" s="115">
        <v>319</v>
      </c>
      <c r="J24" s="115">
        <v>411</v>
      </c>
      <c r="K24" s="115">
        <v>467</v>
      </c>
      <c r="L24" s="128"/>
      <c r="M24" s="115">
        <v>319</v>
      </c>
      <c r="N24" s="115">
        <v>411</v>
      </c>
      <c r="O24" s="115">
        <v>467</v>
      </c>
      <c r="P24" s="129" t="s">
        <v>82</v>
      </c>
      <c r="Q24" s="130" t="s">
        <v>82</v>
      </c>
      <c r="R24" s="130" t="s">
        <v>82</v>
      </c>
      <c r="S24" s="131" t="s">
        <v>82</v>
      </c>
      <c r="T24" s="128"/>
      <c r="U24" s="262" t="s">
        <v>82</v>
      </c>
      <c r="V24" s="263"/>
      <c r="W24" s="264"/>
      <c r="X24" s="134">
        <f t="shared" si="22"/>
        <v>227</v>
      </c>
      <c r="Y24" s="236"/>
      <c r="Z24" s="135">
        <v>614</v>
      </c>
      <c r="AA24" s="238"/>
      <c r="AB24" s="204"/>
      <c r="AC24" s="240"/>
      <c r="AD24" s="242"/>
      <c r="AE24" s="60" t="s">
        <v>130</v>
      </c>
      <c r="AF24" s="66" t="s">
        <v>138</v>
      </c>
      <c r="AG24" s="66"/>
      <c r="AH24" s="66"/>
      <c r="AI24" s="226"/>
      <c r="AK24" s="134">
        <f t="shared" si="31"/>
        <v>319</v>
      </c>
      <c r="AL24" s="216"/>
      <c r="AM24" s="135">
        <v>591</v>
      </c>
      <c r="AN24" s="216"/>
      <c r="AO24" s="204"/>
      <c r="AP24" s="141">
        <f>M24</f>
        <v>319</v>
      </c>
      <c r="AQ24" s="216"/>
      <c r="AR24" s="149">
        <f>AM24</f>
        <v>591</v>
      </c>
      <c r="AS24" s="216"/>
      <c r="AT24" s="204"/>
      <c r="AU24" s="222"/>
      <c r="AV24" s="222"/>
      <c r="AW24" s="139"/>
      <c r="AX24" s="144">
        <v>734</v>
      </c>
      <c r="AY24" s="142" t="s">
        <v>115</v>
      </c>
      <c r="AZ24" s="210"/>
      <c r="BB24" s="134">
        <f t="shared" si="26"/>
        <v>411</v>
      </c>
      <c r="BC24" s="216"/>
      <c r="BD24" s="135">
        <v>745</v>
      </c>
      <c r="BE24" s="216"/>
      <c r="BF24" s="204"/>
      <c r="BG24" s="141">
        <f>N24</f>
        <v>411</v>
      </c>
      <c r="BH24" s="216"/>
      <c r="BI24" s="171">
        <f>BD24</f>
        <v>745</v>
      </c>
      <c r="BJ24" s="216"/>
      <c r="BK24" s="204"/>
      <c r="BL24" s="218"/>
      <c r="BM24" s="220"/>
      <c r="BN24" s="175"/>
      <c r="BO24" s="185">
        <v>770</v>
      </c>
      <c r="BP24" s="185" t="s">
        <v>135</v>
      </c>
      <c r="BQ24" s="214"/>
      <c r="BR24" s="161"/>
      <c r="BS24" s="134">
        <f t="shared" si="0"/>
        <v>467</v>
      </c>
      <c r="BT24" s="216"/>
      <c r="BU24" s="135">
        <v>667</v>
      </c>
      <c r="BV24" s="216"/>
      <c r="BW24" s="204"/>
      <c r="BX24" s="141">
        <f>O24</f>
        <v>467</v>
      </c>
      <c r="BY24" s="216"/>
      <c r="BZ24" s="201">
        <f>BU24</f>
        <v>667</v>
      </c>
      <c r="CA24" s="216"/>
      <c r="CB24" s="204"/>
      <c r="CC24" s="206"/>
      <c r="CD24" s="208"/>
      <c r="CE24" s="60"/>
      <c r="CF24" s="171">
        <v>784</v>
      </c>
      <c r="CG24" s="192" t="s">
        <v>115</v>
      </c>
      <c r="CH24" s="210"/>
    </row>
    <row r="25" spans="1:86" s="4" customFormat="1" ht="363.75" customHeight="1" x14ac:dyDescent="0.25">
      <c r="A25" s="266"/>
      <c r="B25" s="227">
        <v>7</v>
      </c>
      <c r="C25" s="229" t="s">
        <v>139</v>
      </c>
      <c r="D25" s="231" t="s">
        <v>140</v>
      </c>
      <c r="E25" s="150" t="s">
        <v>141</v>
      </c>
      <c r="F25" s="233" t="s">
        <v>60</v>
      </c>
      <c r="G25" s="102" t="s">
        <v>142</v>
      </c>
      <c r="H25" s="111">
        <v>2295</v>
      </c>
      <c r="I25" s="111">
        <v>4679</v>
      </c>
      <c r="J25" s="111">
        <v>5428</v>
      </c>
      <c r="K25" s="111">
        <v>3145</v>
      </c>
      <c r="L25" s="120"/>
      <c r="M25" s="111">
        <v>4679</v>
      </c>
      <c r="N25" s="111">
        <v>5428</v>
      </c>
      <c r="O25" s="111">
        <v>2832</v>
      </c>
      <c r="P25" s="121">
        <f t="shared" si="17"/>
        <v>2295</v>
      </c>
      <c r="Q25" s="122">
        <f t="shared" si="18"/>
        <v>6974</v>
      </c>
      <c r="R25" s="122">
        <f t="shared" si="19"/>
        <v>12402</v>
      </c>
      <c r="S25" s="123">
        <f t="shared" si="20"/>
        <v>15547</v>
      </c>
      <c r="T25" s="120"/>
      <c r="U25" s="124">
        <f>H25+M25</f>
        <v>6974</v>
      </c>
      <c r="V25" s="124">
        <f>U25+N25</f>
        <v>12402</v>
      </c>
      <c r="W25" s="125">
        <f>V25+O25</f>
        <v>15234</v>
      </c>
      <c r="X25" s="126">
        <f t="shared" si="22"/>
        <v>2295</v>
      </c>
      <c r="Y25" s="235">
        <f>IFERROR((X25/X26),"")</f>
        <v>0.20149253731343283</v>
      </c>
      <c r="Z25" s="127">
        <v>579</v>
      </c>
      <c r="AA25" s="237">
        <f t="shared" ref="AA25" si="46">IFERROR((Z25/Z26),"")</f>
        <v>3.920373755839935E-2</v>
      </c>
      <c r="AB25" s="204">
        <f t="shared" ref="AB25" si="47">IFERROR(AA25/Y25,0)</f>
        <v>0.19456669751205605</v>
      </c>
      <c r="AC25" s="239" t="s">
        <v>128</v>
      </c>
      <c r="AD25" s="241" t="s">
        <v>129</v>
      </c>
      <c r="AE25" s="58" t="s">
        <v>130</v>
      </c>
      <c r="AF25" s="59" t="s">
        <v>83</v>
      </c>
      <c r="AG25" s="59"/>
      <c r="AH25" s="59"/>
      <c r="AI25" s="225"/>
      <c r="AK25" s="126">
        <f t="shared" si="31"/>
        <v>4679</v>
      </c>
      <c r="AL25" s="215">
        <f>IFERROR((AK25/AK26),"")</f>
        <v>0.29509334006054488</v>
      </c>
      <c r="AM25" s="127">
        <v>4944</v>
      </c>
      <c r="AN25" s="215">
        <f t="shared" ref="AN25" si="48">IFERROR((AM25/AM26),"")</f>
        <v>0.30207124091159038</v>
      </c>
      <c r="AO25" s="204">
        <f t="shared" ref="AO25" si="49">IFERROR(AN25/AL25,0)</f>
        <v>1.023646419297751</v>
      </c>
      <c r="AP25" s="140">
        <f>U25</f>
        <v>6974</v>
      </c>
      <c r="AQ25" s="215">
        <f>IFERROR((AP25/AP26),"")</f>
        <v>0.4398335015136226</v>
      </c>
      <c r="AR25" s="148">
        <f>Z25+AM25</f>
        <v>5523</v>
      </c>
      <c r="AS25" s="215">
        <f t="shared" ref="AS25" si="50">IFERROR((AR25/AR26),"")</f>
        <v>0.33744730249893079</v>
      </c>
      <c r="AT25" s="204">
        <f t="shared" ref="AT25" si="51">IFERROR(AS25/AQ25,0)</f>
        <v>0.7672160063698088</v>
      </c>
      <c r="AU25" s="221" t="s">
        <v>131</v>
      </c>
      <c r="AV25" s="221" t="s">
        <v>132</v>
      </c>
      <c r="AW25" s="138"/>
      <c r="AX25" s="145">
        <v>4944</v>
      </c>
      <c r="AY25" s="145" t="s">
        <v>143</v>
      </c>
      <c r="AZ25" s="223"/>
      <c r="BB25" s="126">
        <f t="shared" si="26"/>
        <v>5428</v>
      </c>
      <c r="BC25" s="215">
        <f>IFERROR((BB25/BB26),"")</f>
        <v>0.26649646504320501</v>
      </c>
      <c r="BD25" s="127">
        <v>5338</v>
      </c>
      <c r="BE25" s="215">
        <f t="shared" ref="BE25" si="52">IFERROR((BD25/BD26),"")</f>
        <v>0.33725044225423301</v>
      </c>
      <c r="BF25" s="204">
        <f t="shared" ref="BF25" si="53">IFERROR(BE25/BC25,0)</f>
        <v>1.2654968695346756</v>
      </c>
      <c r="BG25" s="140">
        <f>V25</f>
        <v>12402</v>
      </c>
      <c r="BH25" s="215">
        <f>IFERROR((BG25/BG26),"")</f>
        <v>0.60889630793401417</v>
      </c>
      <c r="BI25" s="168">
        <f>AR25+BD25</f>
        <v>10861</v>
      </c>
      <c r="BJ25" s="215">
        <f t="shared" ref="BJ25" si="54">IFERROR((BI25/BI26),"")</f>
        <v>0.68618903209502147</v>
      </c>
      <c r="BK25" s="204">
        <f t="shared" ref="BK25" si="55">IFERROR(BJ25/BH25,0)</f>
        <v>1.126939058676939</v>
      </c>
      <c r="BL25" s="217" t="s">
        <v>144</v>
      </c>
      <c r="BM25" s="219" t="s">
        <v>145</v>
      </c>
      <c r="BN25" s="181" t="s">
        <v>94</v>
      </c>
      <c r="BO25" s="186">
        <v>5338</v>
      </c>
      <c r="BP25" s="182" t="s">
        <v>83</v>
      </c>
      <c r="BQ25" s="213"/>
      <c r="BR25" s="161"/>
      <c r="BS25" s="126">
        <f t="shared" si="0"/>
        <v>2832</v>
      </c>
      <c r="BT25" s="215">
        <f>IFERROR((BS25/BS26),"")</f>
        <v>0.12608521437157741</v>
      </c>
      <c r="BU25" s="127">
        <v>4397</v>
      </c>
      <c r="BV25" s="215">
        <f t="shared" ref="BV25" si="56">IFERROR((BU25/BU26),"")</f>
        <v>0.31416118891111744</v>
      </c>
      <c r="BW25" s="204">
        <f t="shared" ref="BW25" si="57">IFERROR(BV25/BT25,0)</f>
        <v>2.4916576497643392</v>
      </c>
      <c r="BX25" s="140">
        <f>W25</f>
        <v>15234</v>
      </c>
      <c r="BY25" s="215">
        <f>IFERROR((BX25/BX26),"")</f>
        <v>0.67824228663015895</v>
      </c>
      <c r="BZ25" s="168">
        <f>BI25+BU25</f>
        <v>15258</v>
      </c>
      <c r="CA25" s="215">
        <f t="shared" ref="CA25" si="58">IFERROR((BZ25/BZ26),"")</f>
        <v>1.0901686196056015</v>
      </c>
      <c r="CB25" s="204">
        <f t="shared" ref="CB25" si="59">IFERROR(CA25/BY25,0)</f>
        <v>1.6073439257556397</v>
      </c>
      <c r="CC25" s="205"/>
      <c r="CD25" s="207"/>
      <c r="CE25" s="58"/>
      <c r="CF25" s="168">
        <v>4397</v>
      </c>
      <c r="CG25" s="193" t="s">
        <v>85</v>
      </c>
      <c r="CH25" s="209"/>
    </row>
    <row r="26" spans="1:86" s="4" customFormat="1" ht="244.5" customHeight="1" x14ac:dyDescent="0.25">
      <c r="A26" s="266"/>
      <c r="B26" s="228"/>
      <c r="C26" s="230"/>
      <c r="D26" s="232"/>
      <c r="E26" s="151" t="s">
        <v>146</v>
      </c>
      <c r="F26" s="234"/>
      <c r="G26" s="103" t="s">
        <v>147</v>
      </c>
      <c r="H26" s="115">
        <v>11390</v>
      </c>
      <c r="I26" s="115">
        <v>15856</v>
      </c>
      <c r="J26" s="115">
        <v>20368</v>
      </c>
      <c r="K26" s="115">
        <v>22461</v>
      </c>
      <c r="L26" s="128"/>
      <c r="M26" s="115">
        <v>15856</v>
      </c>
      <c r="N26" s="115">
        <v>20368</v>
      </c>
      <c r="O26" s="115">
        <v>22461</v>
      </c>
      <c r="P26" s="256" t="s">
        <v>82</v>
      </c>
      <c r="Q26" s="257"/>
      <c r="R26" s="257"/>
      <c r="S26" s="258"/>
      <c r="T26" s="128"/>
      <c r="U26" s="262" t="s">
        <v>82</v>
      </c>
      <c r="V26" s="263"/>
      <c r="W26" s="264"/>
      <c r="X26" s="134">
        <f>H26</f>
        <v>11390</v>
      </c>
      <c r="Y26" s="236"/>
      <c r="Z26" s="135">
        <v>14769</v>
      </c>
      <c r="AA26" s="238"/>
      <c r="AB26" s="204"/>
      <c r="AC26" s="240"/>
      <c r="AD26" s="242"/>
      <c r="AE26" s="60" t="s">
        <v>130</v>
      </c>
      <c r="AF26" s="61" t="s">
        <v>83</v>
      </c>
      <c r="AG26" s="61"/>
      <c r="AH26" s="61"/>
      <c r="AI26" s="226"/>
      <c r="AK26" s="134">
        <f t="shared" si="31"/>
        <v>15856</v>
      </c>
      <c r="AL26" s="216"/>
      <c r="AM26" s="135">
        <f>2391+4301+9675</f>
        <v>16367</v>
      </c>
      <c r="AN26" s="216"/>
      <c r="AO26" s="204"/>
      <c r="AP26" s="141">
        <f>M26</f>
        <v>15856</v>
      </c>
      <c r="AQ26" s="216"/>
      <c r="AR26" s="149">
        <f>AM26</f>
        <v>16367</v>
      </c>
      <c r="AS26" s="216"/>
      <c r="AT26" s="204"/>
      <c r="AU26" s="222"/>
      <c r="AV26" s="222"/>
      <c r="AW26" s="139"/>
      <c r="AX26" s="146">
        <v>16367</v>
      </c>
      <c r="AY26" s="142" t="s">
        <v>123</v>
      </c>
      <c r="AZ26" s="224"/>
      <c r="BB26" s="134">
        <f t="shared" si="26"/>
        <v>20368</v>
      </c>
      <c r="BC26" s="216"/>
      <c r="BD26" s="135">
        <v>15828</v>
      </c>
      <c r="BE26" s="216"/>
      <c r="BF26" s="204"/>
      <c r="BG26" s="141">
        <f>N26</f>
        <v>20368</v>
      </c>
      <c r="BH26" s="216"/>
      <c r="BI26" s="171">
        <f>BD26</f>
        <v>15828</v>
      </c>
      <c r="BJ26" s="216"/>
      <c r="BK26" s="204"/>
      <c r="BL26" s="218"/>
      <c r="BM26" s="220"/>
      <c r="BN26" s="175"/>
      <c r="BO26" s="187">
        <v>15828</v>
      </c>
      <c r="BP26" s="183" t="s">
        <v>83</v>
      </c>
      <c r="BQ26" s="214"/>
      <c r="BR26" s="161"/>
      <c r="BS26" s="134">
        <f t="shared" si="0"/>
        <v>22461</v>
      </c>
      <c r="BT26" s="216"/>
      <c r="BU26" s="135">
        <v>13996</v>
      </c>
      <c r="BV26" s="216"/>
      <c r="BW26" s="204"/>
      <c r="BX26" s="141">
        <f>O26</f>
        <v>22461</v>
      </c>
      <c r="BY26" s="216"/>
      <c r="BZ26" s="171">
        <f>BU26</f>
        <v>13996</v>
      </c>
      <c r="CA26" s="216"/>
      <c r="CB26" s="204"/>
      <c r="CC26" s="206"/>
      <c r="CD26" s="208"/>
      <c r="CE26" s="60"/>
      <c r="CF26" s="171">
        <v>13996</v>
      </c>
      <c r="CG26" s="192" t="s">
        <v>85</v>
      </c>
      <c r="CH26" s="210"/>
    </row>
    <row r="27" spans="1:86" s="4" customFormat="1" ht="244.5" customHeight="1" x14ac:dyDescent="0.25">
      <c r="A27" s="265" t="s">
        <v>148</v>
      </c>
      <c r="B27" s="227">
        <v>8</v>
      </c>
      <c r="C27" s="229" t="s">
        <v>149</v>
      </c>
      <c r="D27" s="231" t="s">
        <v>150</v>
      </c>
      <c r="E27" s="150" t="s">
        <v>151</v>
      </c>
      <c r="F27" s="233" t="s">
        <v>60</v>
      </c>
      <c r="G27" s="109" t="s">
        <v>152</v>
      </c>
      <c r="H27" s="111">
        <v>11490</v>
      </c>
      <c r="I27" s="111">
        <v>18560</v>
      </c>
      <c r="J27" s="111">
        <v>20360</v>
      </c>
      <c r="K27" s="111">
        <v>18890</v>
      </c>
      <c r="L27" s="120"/>
      <c r="M27" s="111">
        <v>18560</v>
      </c>
      <c r="N27" s="111">
        <v>20360</v>
      </c>
      <c r="O27" s="111">
        <v>18890</v>
      </c>
      <c r="P27" s="256" t="s">
        <v>82</v>
      </c>
      <c r="Q27" s="257"/>
      <c r="R27" s="257"/>
      <c r="S27" s="258"/>
      <c r="T27" s="120"/>
      <c r="U27" s="259" t="s">
        <v>82</v>
      </c>
      <c r="V27" s="260"/>
      <c r="W27" s="261"/>
      <c r="X27" s="126">
        <f t="shared" si="22"/>
        <v>11490</v>
      </c>
      <c r="Y27" s="235">
        <f>IFERROR((X27/X28),"")</f>
        <v>0.76421682740272701</v>
      </c>
      <c r="Z27" s="127">
        <v>10226</v>
      </c>
      <c r="AA27" s="237">
        <f t="shared" ref="AA27" si="60">IFERROR((Z27/Z28),"")</f>
        <v>0.69668892219648448</v>
      </c>
      <c r="AB27" s="204">
        <f t="shared" ref="AB27" si="61">IFERROR(AA27/Y27,0)</f>
        <v>0.91163776720836764</v>
      </c>
      <c r="AC27" s="239" t="s">
        <v>153</v>
      </c>
      <c r="AD27" s="241" t="s">
        <v>154</v>
      </c>
      <c r="AE27" s="54" t="s">
        <v>155</v>
      </c>
      <c r="AF27" s="59" t="s">
        <v>83</v>
      </c>
      <c r="AG27" s="59"/>
      <c r="AH27" s="59"/>
      <c r="AI27" s="225"/>
      <c r="AK27" s="126">
        <f t="shared" si="31"/>
        <v>18560</v>
      </c>
      <c r="AL27" s="215">
        <f>IFERROR((AK27/AK28),"")</f>
        <v>0.79113384484228477</v>
      </c>
      <c r="AM27" s="127">
        <v>10025</v>
      </c>
      <c r="AN27" s="215">
        <f t="shared" ref="AN27" si="62">IFERROR((AM27/AM28),"")</f>
        <v>0.63992084769564661</v>
      </c>
      <c r="AO27" s="204">
        <f t="shared" ref="AO27" si="63">IFERROR(AN27/AL27,0)</f>
        <v>0.80886546804632919</v>
      </c>
      <c r="AP27" s="140">
        <f>M27</f>
        <v>18560</v>
      </c>
      <c r="AQ27" s="215">
        <f>IFERROR((AP27/AP28),"")</f>
        <v>0.79113384484228477</v>
      </c>
      <c r="AR27" s="148">
        <f>AM27</f>
        <v>10025</v>
      </c>
      <c r="AS27" s="215">
        <f t="shared" ref="AS27" si="64">IFERROR((AR27/AR28),"")</f>
        <v>0.63992084769564661</v>
      </c>
      <c r="AT27" s="204">
        <f t="shared" ref="AT27" si="65">IFERROR(AS27/AQ27,0)</f>
        <v>0.80886546804632919</v>
      </c>
      <c r="AU27" s="221" t="s">
        <v>156</v>
      </c>
      <c r="AV27" s="221" t="s">
        <v>157</v>
      </c>
      <c r="AW27" s="138"/>
      <c r="AX27" s="145">
        <v>10025</v>
      </c>
      <c r="AY27" s="145" t="s">
        <v>143</v>
      </c>
      <c r="AZ27" s="223"/>
      <c r="BB27" s="126">
        <f t="shared" si="26"/>
        <v>20360</v>
      </c>
      <c r="BC27" s="215">
        <f>IFERROR((BB27/BB28),"")</f>
        <v>0.83717105263157898</v>
      </c>
      <c r="BD27" s="127">
        <v>9373</v>
      </c>
      <c r="BE27" s="215">
        <f t="shared" ref="BE27" si="66">IFERROR((BD27/BD28),"")</f>
        <v>0.62295626744649746</v>
      </c>
      <c r="BF27" s="204">
        <f t="shared" ref="BF27" si="67">IFERROR(BE27/BC27,0)</f>
        <v>0.74412064952351753</v>
      </c>
      <c r="BG27" s="140">
        <f>N27</f>
        <v>20360</v>
      </c>
      <c r="BH27" s="215">
        <f>IFERROR((BG27/BG28),"")</f>
        <v>0.83717105263157898</v>
      </c>
      <c r="BI27" s="168">
        <f>BD27</f>
        <v>9373</v>
      </c>
      <c r="BJ27" s="215">
        <f t="shared" ref="BJ27" si="68">IFERROR((BI27/BI28),"")</f>
        <v>0.62295626744649746</v>
      </c>
      <c r="BK27" s="204">
        <f t="shared" ref="BK27" si="69">IFERROR(BJ27/BH27,0)</f>
        <v>0.74412064952351753</v>
      </c>
      <c r="BL27" s="217" t="s">
        <v>158</v>
      </c>
      <c r="BM27" s="219" t="s">
        <v>159</v>
      </c>
      <c r="BN27" s="169"/>
      <c r="BO27" s="186">
        <v>9373</v>
      </c>
      <c r="BP27" s="182" t="s">
        <v>83</v>
      </c>
      <c r="BQ27" s="213"/>
      <c r="BR27" s="161"/>
      <c r="BS27" s="126">
        <f t="shared" si="0"/>
        <v>18890</v>
      </c>
      <c r="BT27" s="215">
        <f>IFERROR((BS27/BS28),"")</f>
        <v>0.82887231241772708</v>
      </c>
      <c r="BU27" s="127">
        <v>10263</v>
      </c>
      <c r="BV27" s="215">
        <f t="shared" ref="BV27" si="70">IFERROR((BU27/BU28),"")</f>
        <v>0.72550544323483668</v>
      </c>
      <c r="BW27" s="204">
        <f t="shared" ref="BW27" si="71">IFERROR(BV27/BT27,0)</f>
        <v>0.87529216788363828</v>
      </c>
      <c r="BX27" s="140">
        <f>O27</f>
        <v>18890</v>
      </c>
      <c r="BY27" s="215">
        <f>IFERROR((BX27/BX28),"")</f>
        <v>0.82887231241772708</v>
      </c>
      <c r="BZ27" s="168">
        <f>BU27</f>
        <v>10263</v>
      </c>
      <c r="CA27" s="215">
        <f t="shared" ref="CA27" si="72">IFERROR((BZ27/BZ28),"")</f>
        <v>0.72550544323483668</v>
      </c>
      <c r="CB27" s="204">
        <f t="shared" ref="CB27" si="73">IFERROR(CA27/BY27,0)</f>
        <v>0.87529216788363828</v>
      </c>
      <c r="CC27" s="205"/>
      <c r="CD27" s="207"/>
      <c r="CE27" s="54"/>
      <c r="CF27" s="168">
        <v>10263</v>
      </c>
      <c r="CG27" s="193" t="s">
        <v>85</v>
      </c>
      <c r="CH27" s="209"/>
    </row>
    <row r="28" spans="1:86" s="4" customFormat="1" ht="244.5" customHeight="1" x14ac:dyDescent="0.25">
      <c r="A28" s="266"/>
      <c r="B28" s="228"/>
      <c r="C28" s="230"/>
      <c r="D28" s="232"/>
      <c r="E28" s="151" t="s">
        <v>160</v>
      </c>
      <c r="F28" s="234"/>
      <c r="G28" s="110" t="s">
        <v>161</v>
      </c>
      <c r="H28" s="115">
        <v>15035</v>
      </c>
      <c r="I28" s="115">
        <v>23460</v>
      </c>
      <c r="J28" s="115">
        <v>24320</v>
      </c>
      <c r="K28" s="115">
        <v>22790</v>
      </c>
      <c r="L28" s="128"/>
      <c r="M28" s="115">
        <v>23460</v>
      </c>
      <c r="N28" s="115">
        <v>24320</v>
      </c>
      <c r="O28" s="115">
        <v>22790</v>
      </c>
      <c r="P28" s="256" t="s">
        <v>82</v>
      </c>
      <c r="Q28" s="257"/>
      <c r="R28" s="257"/>
      <c r="S28" s="258"/>
      <c r="T28" s="128"/>
      <c r="U28" s="262" t="s">
        <v>82</v>
      </c>
      <c r="V28" s="263"/>
      <c r="W28" s="264"/>
      <c r="X28" s="134">
        <f t="shared" si="22"/>
        <v>15035</v>
      </c>
      <c r="Y28" s="236"/>
      <c r="Z28" s="135">
        <v>14678</v>
      </c>
      <c r="AA28" s="238"/>
      <c r="AB28" s="204"/>
      <c r="AC28" s="240"/>
      <c r="AD28" s="242"/>
      <c r="AE28" s="60" t="s">
        <v>155</v>
      </c>
      <c r="AF28" s="61" t="s">
        <v>83</v>
      </c>
      <c r="AG28" s="61"/>
      <c r="AH28" s="61"/>
      <c r="AI28" s="226"/>
      <c r="AK28" s="134">
        <f t="shared" si="31"/>
        <v>23460</v>
      </c>
      <c r="AL28" s="216"/>
      <c r="AM28" s="135">
        <v>15666</v>
      </c>
      <c r="AN28" s="216"/>
      <c r="AO28" s="204"/>
      <c r="AP28" s="141">
        <f>M28</f>
        <v>23460</v>
      </c>
      <c r="AQ28" s="216"/>
      <c r="AR28" s="149">
        <f>AM28</f>
        <v>15666</v>
      </c>
      <c r="AS28" s="216"/>
      <c r="AT28" s="204"/>
      <c r="AU28" s="222"/>
      <c r="AV28" s="222"/>
      <c r="AW28" s="139"/>
      <c r="AX28" s="146">
        <v>15666</v>
      </c>
      <c r="AY28" s="142" t="s">
        <v>123</v>
      </c>
      <c r="AZ28" s="224"/>
      <c r="BB28" s="134">
        <f t="shared" si="26"/>
        <v>24320</v>
      </c>
      <c r="BC28" s="216"/>
      <c r="BD28" s="135">
        <v>15046</v>
      </c>
      <c r="BE28" s="216"/>
      <c r="BF28" s="204"/>
      <c r="BG28" s="141">
        <f>N28</f>
        <v>24320</v>
      </c>
      <c r="BH28" s="216"/>
      <c r="BI28" s="171">
        <f>BD28</f>
        <v>15046</v>
      </c>
      <c r="BJ28" s="216"/>
      <c r="BK28" s="204"/>
      <c r="BL28" s="218"/>
      <c r="BM28" s="220"/>
      <c r="BN28" s="175"/>
      <c r="BO28" s="187">
        <v>15046</v>
      </c>
      <c r="BP28" s="183" t="s">
        <v>83</v>
      </c>
      <c r="BQ28" s="214"/>
      <c r="BR28" s="161"/>
      <c r="BS28" s="134">
        <f t="shared" si="0"/>
        <v>22790</v>
      </c>
      <c r="BT28" s="216"/>
      <c r="BU28" s="135">
        <v>14146</v>
      </c>
      <c r="BV28" s="216"/>
      <c r="BW28" s="204"/>
      <c r="BX28" s="141">
        <f>O28</f>
        <v>22790</v>
      </c>
      <c r="BY28" s="216"/>
      <c r="BZ28" s="171">
        <f>BU28</f>
        <v>14146</v>
      </c>
      <c r="CA28" s="216"/>
      <c r="CB28" s="204"/>
      <c r="CC28" s="206"/>
      <c r="CD28" s="208"/>
      <c r="CE28" s="60"/>
      <c r="CF28" s="171">
        <v>14146</v>
      </c>
      <c r="CG28" s="192" t="s">
        <v>85</v>
      </c>
      <c r="CH28" s="210"/>
    </row>
    <row r="29" spans="1:86" s="4" customFormat="1" ht="171.75" customHeight="1" x14ac:dyDescent="0.25">
      <c r="A29" s="266"/>
      <c r="B29" s="227">
        <v>9</v>
      </c>
      <c r="C29" s="229" t="s">
        <v>162</v>
      </c>
      <c r="D29" s="231" t="s">
        <v>163</v>
      </c>
      <c r="E29" s="150" t="s">
        <v>164</v>
      </c>
      <c r="F29" s="233" t="s">
        <v>60</v>
      </c>
      <c r="G29" s="102" t="s">
        <v>165</v>
      </c>
      <c r="H29" s="111">
        <v>1378</v>
      </c>
      <c r="I29" s="111">
        <v>2756</v>
      </c>
      <c r="J29" s="111">
        <v>3215</v>
      </c>
      <c r="K29" s="111">
        <v>1840</v>
      </c>
      <c r="L29" s="120"/>
      <c r="M29" s="111">
        <v>2756</v>
      </c>
      <c r="N29" s="111">
        <v>3215</v>
      </c>
      <c r="O29" s="111">
        <v>1840</v>
      </c>
      <c r="P29" s="121">
        <f t="shared" si="17"/>
        <v>1378</v>
      </c>
      <c r="Q29" s="122">
        <f t="shared" si="18"/>
        <v>4134</v>
      </c>
      <c r="R29" s="122">
        <f t="shared" si="19"/>
        <v>7349</v>
      </c>
      <c r="S29" s="123">
        <f t="shared" si="20"/>
        <v>9189</v>
      </c>
      <c r="T29" s="120"/>
      <c r="U29" s="124">
        <f>H29+M29</f>
        <v>4134</v>
      </c>
      <c r="V29" s="124">
        <f>U29+N29</f>
        <v>7349</v>
      </c>
      <c r="W29" s="125">
        <f>V29+O29</f>
        <v>9189</v>
      </c>
      <c r="X29" s="126">
        <f t="shared" si="22"/>
        <v>1378</v>
      </c>
      <c r="Y29" s="235">
        <f>IFERROR((X29/X30),"")</f>
        <v>0.34449999999999997</v>
      </c>
      <c r="Z29" s="127">
        <v>953</v>
      </c>
      <c r="AA29" s="237">
        <f t="shared" ref="AA29" si="74">IFERROR((Z29/Z30),"")</f>
        <v>0.24023191328459792</v>
      </c>
      <c r="AB29" s="204">
        <f t="shared" ref="AB29" si="75">IFERROR(AA29/Y29,0)</f>
        <v>0.69733501679128573</v>
      </c>
      <c r="AC29" s="239" t="s">
        <v>166</v>
      </c>
      <c r="AD29" s="241" t="s">
        <v>167</v>
      </c>
      <c r="AE29" s="54" t="s">
        <v>155</v>
      </c>
      <c r="AF29" s="59" t="s">
        <v>168</v>
      </c>
      <c r="AG29" s="59"/>
      <c r="AH29" s="59"/>
      <c r="AI29" s="225"/>
      <c r="AK29" s="126">
        <f t="shared" si="31"/>
        <v>2756</v>
      </c>
      <c r="AL29" s="215">
        <f>IFERROR((AK29/AK30),"")</f>
        <v>0.42269938650306749</v>
      </c>
      <c r="AM29" s="127">
        <v>4439</v>
      </c>
      <c r="AN29" s="215">
        <f>IFERROR((AM29/AM30),"")</f>
        <v>0.21052881195162437</v>
      </c>
      <c r="AO29" s="204">
        <f t="shared" ref="AO29" si="76">IFERROR(AN29/AL29,0)</f>
        <v>0.49805800214970641</v>
      </c>
      <c r="AP29" s="140">
        <f>U29</f>
        <v>4134</v>
      </c>
      <c r="AQ29" s="215">
        <f>IFERROR((AP29/AP30),"")</f>
        <v>0.39296577946768063</v>
      </c>
      <c r="AR29" s="148">
        <f>Z29+AM29</f>
        <v>5392</v>
      </c>
      <c r="AS29" s="215">
        <f t="shared" ref="AS29" si="77">IFERROR((AR29/AR30),"")</f>
        <v>0.21523231678109533</v>
      </c>
      <c r="AT29" s="204">
        <f t="shared" ref="AT29" si="78">IFERROR(AS29/AQ29,0)</f>
        <v>0.54771262035247281</v>
      </c>
      <c r="AU29" s="221" t="s">
        <v>156</v>
      </c>
      <c r="AV29" s="221" t="s">
        <v>169</v>
      </c>
      <c r="AW29" s="138"/>
      <c r="AX29" s="145">
        <v>775</v>
      </c>
      <c r="AY29" s="143" t="s">
        <v>115</v>
      </c>
      <c r="AZ29" s="223" t="s">
        <v>170</v>
      </c>
      <c r="BB29" s="126">
        <f t="shared" si="26"/>
        <v>3215</v>
      </c>
      <c r="BC29" s="215">
        <f>IFERROR((BB29/BB30),"")</f>
        <v>0.41537467700258396</v>
      </c>
      <c r="BD29" s="127">
        <v>5547</v>
      </c>
      <c r="BE29" s="215">
        <f t="shared" ref="BE29" si="79">IFERROR((BD29/BD30),"")</f>
        <v>0.15004057343792265</v>
      </c>
      <c r="BF29" s="204">
        <f t="shared" ref="BF29" si="80">IFERROR(BE29/BC29,0)</f>
        <v>0.36121743029845144</v>
      </c>
      <c r="BG29" s="140">
        <f>V29</f>
        <v>7349</v>
      </c>
      <c r="BH29" s="215">
        <f>IFERROR((BG29/BG30),"")</f>
        <v>0.40246440306681269</v>
      </c>
      <c r="BI29" s="168">
        <f>AR29+BD29</f>
        <v>10939</v>
      </c>
      <c r="BJ29" s="215">
        <f t="shared" ref="BJ29" si="81">IFERROR((BI29/BI30),"")</f>
        <v>0.17637289993873143</v>
      </c>
      <c r="BK29" s="204">
        <f t="shared" ref="BK29" si="82">IFERROR(BJ29/BH29,0)</f>
        <v>0.43823229730320262</v>
      </c>
      <c r="BL29" s="217" t="s">
        <v>171</v>
      </c>
      <c r="BM29" s="219" t="s">
        <v>172</v>
      </c>
      <c r="BN29" s="169"/>
      <c r="BO29" s="186">
        <v>5564</v>
      </c>
      <c r="BP29" s="184" t="s">
        <v>135</v>
      </c>
      <c r="BQ29" s="213"/>
      <c r="BR29" s="161"/>
      <c r="BS29" s="126">
        <f t="shared" si="0"/>
        <v>1840</v>
      </c>
      <c r="BT29" s="215">
        <f>IFERROR((BS29/BS30),"")</f>
        <v>0.4043956043956044</v>
      </c>
      <c r="BU29" s="127">
        <v>4904</v>
      </c>
      <c r="BV29" s="215">
        <f t="shared" ref="BV29" si="83">IFERROR((BU29/BU30),"")</f>
        <v>0.1664743023966325</v>
      </c>
      <c r="BW29" s="204">
        <f t="shared" ref="BW29" si="84">IFERROR(BV29/BT29,0)</f>
        <v>0.41166199777428142</v>
      </c>
      <c r="BX29" s="140">
        <f>W29</f>
        <v>9189</v>
      </c>
      <c r="BY29" s="215">
        <f>IFERROR((BX29/BX30),"")</f>
        <v>0.4028496273564226</v>
      </c>
      <c r="BZ29" s="168">
        <f>BI29+BU29</f>
        <v>15843</v>
      </c>
      <c r="CA29" s="215">
        <f t="shared" ref="CA29" si="85">IFERROR((BZ29/BZ30),"")</f>
        <v>0.17318539571491037</v>
      </c>
      <c r="CB29" s="204">
        <f t="shared" ref="CB29" si="86">IFERROR(CA29/BY29,0)</f>
        <v>0.42990084625716679</v>
      </c>
      <c r="CC29" s="205"/>
      <c r="CD29" s="207"/>
      <c r="CE29" s="54"/>
      <c r="CF29" s="168">
        <v>4881</v>
      </c>
      <c r="CG29" s="193" t="s">
        <v>115</v>
      </c>
      <c r="CH29" s="209"/>
    </row>
    <row r="30" spans="1:86" s="4" customFormat="1" ht="172.5" customHeight="1" x14ac:dyDescent="0.25">
      <c r="A30" s="266"/>
      <c r="B30" s="228"/>
      <c r="C30" s="230"/>
      <c r="D30" s="255"/>
      <c r="E30" s="151" t="s">
        <v>173</v>
      </c>
      <c r="F30" s="234"/>
      <c r="G30" s="103" t="s">
        <v>174</v>
      </c>
      <c r="H30" s="115">
        <v>4000</v>
      </c>
      <c r="I30" s="115">
        <v>6520</v>
      </c>
      <c r="J30" s="115">
        <v>7740</v>
      </c>
      <c r="K30" s="115">
        <v>4550</v>
      </c>
      <c r="L30" s="128"/>
      <c r="M30" s="115">
        <v>6520</v>
      </c>
      <c r="N30" s="115">
        <v>7740</v>
      </c>
      <c r="O30" s="115">
        <v>4550</v>
      </c>
      <c r="P30" s="129">
        <f t="shared" si="17"/>
        <v>4000</v>
      </c>
      <c r="Q30" s="130">
        <f t="shared" si="18"/>
        <v>10520</v>
      </c>
      <c r="R30" s="130">
        <f t="shared" si="19"/>
        <v>18260</v>
      </c>
      <c r="S30" s="131">
        <f t="shared" si="20"/>
        <v>22810</v>
      </c>
      <c r="T30" s="128"/>
      <c r="U30" s="132">
        <f>H30+M30</f>
        <v>10520</v>
      </c>
      <c r="V30" s="132">
        <f>U30+N30</f>
        <v>18260</v>
      </c>
      <c r="W30" s="133">
        <f>V30+O30</f>
        <v>22810</v>
      </c>
      <c r="X30" s="134">
        <f t="shared" si="22"/>
        <v>4000</v>
      </c>
      <c r="Y30" s="236"/>
      <c r="Z30" s="135">
        <v>3967</v>
      </c>
      <c r="AA30" s="238"/>
      <c r="AB30" s="204"/>
      <c r="AC30" s="240"/>
      <c r="AD30" s="242"/>
      <c r="AE30" s="60" t="s">
        <v>155</v>
      </c>
      <c r="AF30" s="61" t="s">
        <v>175</v>
      </c>
      <c r="AG30" s="61"/>
      <c r="AH30" s="61"/>
      <c r="AI30" s="226"/>
      <c r="AK30" s="134">
        <f t="shared" si="31"/>
        <v>6520</v>
      </c>
      <c r="AL30" s="216"/>
      <c r="AM30" s="135">
        <v>21085</v>
      </c>
      <c r="AN30" s="216"/>
      <c r="AO30" s="204"/>
      <c r="AP30" s="141">
        <f>U30</f>
        <v>10520</v>
      </c>
      <c r="AQ30" s="216"/>
      <c r="AR30" s="149">
        <f>Z30+AM30</f>
        <v>25052</v>
      </c>
      <c r="AS30" s="216"/>
      <c r="AT30" s="204"/>
      <c r="AU30" s="222"/>
      <c r="AV30" s="222"/>
      <c r="AW30" s="139"/>
      <c r="AX30" s="146">
        <v>20717</v>
      </c>
      <c r="AY30" s="142" t="s">
        <v>115</v>
      </c>
      <c r="AZ30" s="224"/>
      <c r="BB30" s="134">
        <f t="shared" si="26"/>
        <v>7740</v>
      </c>
      <c r="BC30" s="216"/>
      <c r="BD30" s="135">
        <v>36970</v>
      </c>
      <c r="BE30" s="216"/>
      <c r="BF30" s="204"/>
      <c r="BG30" s="141">
        <f>V30</f>
        <v>18260</v>
      </c>
      <c r="BH30" s="216"/>
      <c r="BI30" s="171">
        <f>AR30+BD30</f>
        <v>62022</v>
      </c>
      <c r="BJ30" s="216"/>
      <c r="BK30" s="204"/>
      <c r="BL30" s="218"/>
      <c r="BM30" s="220"/>
      <c r="BN30" s="175"/>
      <c r="BO30" s="187">
        <v>36854</v>
      </c>
      <c r="BP30" s="185" t="s">
        <v>135</v>
      </c>
      <c r="BQ30" s="214"/>
      <c r="BR30" s="161"/>
      <c r="BS30" s="134">
        <f t="shared" si="0"/>
        <v>4550</v>
      </c>
      <c r="BT30" s="216"/>
      <c r="BU30" s="135">
        <v>29458</v>
      </c>
      <c r="BV30" s="216"/>
      <c r="BW30" s="204"/>
      <c r="BX30" s="141">
        <f>W30</f>
        <v>22810</v>
      </c>
      <c r="BY30" s="216"/>
      <c r="BZ30" s="171">
        <f>BI30+BU30</f>
        <v>91480</v>
      </c>
      <c r="CA30" s="216"/>
      <c r="CB30" s="204"/>
      <c r="CC30" s="206"/>
      <c r="CD30" s="208"/>
      <c r="CE30" s="60"/>
      <c r="CF30" s="171">
        <v>29066</v>
      </c>
      <c r="CG30" s="192" t="s">
        <v>115</v>
      </c>
      <c r="CH30" s="210"/>
    </row>
    <row r="31" spans="1:86" s="4" customFormat="1" ht="230.25" customHeight="1" x14ac:dyDescent="0.25">
      <c r="A31" s="266"/>
      <c r="B31" s="227">
        <v>10</v>
      </c>
      <c r="C31" s="229" t="s">
        <v>176</v>
      </c>
      <c r="D31" s="231" t="s">
        <v>177</v>
      </c>
      <c r="E31" s="152" t="s">
        <v>178</v>
      </c>
      <c r="F31" s="233" t="s">
        <v>60</v>
      </c>
      <c r="G31" s="102" t="s">
        <v>179</v>
      </c>
      <c r="H31" s="111">
        <v>85</v>
      </c>
      <c r="I31" s="111">
        <v>385</v>
      </c>
      <c r="J31" s="111">
        <v>935</v>
      </c>
      <c r="K31" s="111">
        <v>1195</v>
      </c>
      <c r="L31" s="120"/>
      <c r="M31" s="111">
        <v>385</v>
      </c>
      <c r="N31" s="111">
        <v>935</v>
      </c>
      <c r="O31" s="111">
        <v>1195</v>
      </c>
      <c r="P31" s="243" t="s">
        <v>180</v>
      </c>
      <c r="Q31" s="244"/>
      <c r="R31" s="244"/>
      <c r="S31" s="245"/>
      <c r="T31" s="120"/>
      <c r="U31" s="249" t="s">
        <v>180</v>
      </c>
      <c r="V31" s="250"/>
      <c r="W31" s="251"/>
      <c r="X31" s="126">
        <f t="shared" si="22"/>
        <v>85</v>
      </c>
      <c r="Y31" s="235">
        <f>IFERROR((X31/X32),"")</f>
        <v>6.2776957163958647E-2</v>
      </c>
      <c r="Z31" s="127">
        <v>0</v>
      </c>
      <c r="AA31" s="237">
        <f t="shared" ref="AA31" si="87">IFERROR((Z31/Z32),"")</f>
        <v>0</v>
      </c>
      <c r="AB31" s="204">
        <f t="shared" ref="AB31" si="88">IFERROR(AA31/Y31,0)</f>
        <v>0</v>
      </c>
      <c r="AC31" s="239" t="s">
        <v>181</v>
      </c>
      <c r="AD31" s="241" t="s">
        <v>182</v>
      </c>
      <c r="AE31" s="54" t="s">
        <v>183</v>
      </c>
      <c r="AF31" s="59" t="s">
        <v>183</v>
      </c>
      <c r="AG31" s="59"/>
      <c r="AH31" s="59"/>
      <c r="AI31" s="225"/>
      <c r="AK31" s="126">
        <f t="shared" si="31"/>
        <v>385</v>
      </c>
      <c r="AL31" s="215">
        <f>IFERROR((AK31/AK32),"")</f>
        <v>0.32217573221757323</v>
      </c>
      <c r="AM31" s="127">
        <v>12</v>
      </c>
      <c r="AN31" s="215">
        <f t="shared" ref="AN31" si="89">IFERROR((AM31/AM32),"")</f>
        <v>9.6696212731668015E-3</v>
      </c>
      <c r="AO31" s="204">
        <f t="shared" ref="AO31" si="90">IFERROR(AN31/AL31,0)</f>
        <v>3.0013499795933318E-2</v>
      </c>
      <c r="AP31" s="140">
        <f>M31</f>
        <v>385</v>
      </c>
      <c r="AQ31" s="215">
        <f>IFERROR((AP31/AP32),"")</f>
        <v>0.32217573221757323</v>
      </c>
      <c r="AR31" s="148">
        <f>Z31+AM31</f>
        <v>12</v>
      </c>
      <c r="AS31" s="215">
        <f t="shared" ref="AS31" si="91">IFERROR((AR31/AR32),"")</f>
        <v>9.6696212731668015E-3</v>
      </c>
      <c r="AT31" s="204">
        <f t="shared" ref="AT31" si="92">IFERROR(AS31/AQ31,0)</f>
        <v>3.0013499795933318E-2</v>
      </c>
      <c r="AU31" s="221" t="s">
        <v>184</v>
      </c>
      <c r="AV31" s="221" t="s">
        <v>185</v>
      </c>
      <c r="AW31" s="138"/>
      <c r="AX31" s="145">
        <v>297</v>
      </c>
      <c r="AY31" s="143" t="s">
        <v>115</v>
      </c>
      <c r="AZ31" s="223" t="s">
        <v>186</v>
      </c>
      <c r="BB31" s="126">
        <f t="shared" si="26"/>
        <v>935</v>
      </c>
      <c r="BC31" s="215">
        <f>IFERROR((BB31/BB32),"")</f>
        <v>0.78242677824267781</v>
      </c>
      <c r="BD31" s="127">
        <v>587</v>
      </c>
      <c r="BE31" s="215">
        <f t="shared" ref="BE31" si="93">IFERROR((BD31/BD32),"")</f>
        <v>0.55429650613786596</v>
      </c>
      <c r="BF31" s="204">
        <f t="shared" ref="BF31" si="94">IFERROR(BE31/BC31,0)</f>
        <v>0.70843243297834202</v>
      </c>
      <c r="BG31" s="140">
        <f>N31</f>
        <v>935</v>
      </c>
      <c r="BH31" s="215">
        <f>IFERROR((BG31/BG32),"")</f>
        <v>0.78242677824267781</v>
      </c>
      <c r="BI31" s="168">
        <f>BD31</f>
        <v>587</v>
      </c>
      <c r="BJ31" s="215">
        <f t="shared" ref="BJ31" si="95">IFERROR((BI31/BI32),"")</f>
        <v>0.55429650613786596</v>
      </c>
      <c r="BK31" s="204">
        <f t="shared" ref="BK31" si="96">IFERROR(BJ31/BH31,0)</f>
        <v>0.70843243297834202</v>
      </c>
      <c r="BL31" s="217" t="s">
        <v>187</v>
      </c>
      <c r="BM31" s="219" t="s">
        <v>188</v>
      </c>
      <c r="BN31" s="169"/>
      <c r="BO31" s="186">
        <v>587</v>
      </c>
      <c r="BP31" s="182" t="s">
        <v>83</v>
      </c>
      <c r="BQ31" s="213"/>
      <c r="BR31" s="161"/>
      <c r="BS31" s="126">
        <f t="shared" si="0"/>
        <v>1195</v>
      </c>
      <c r="BT31" s="215">
        <f>IFERROR((BS31/BS32),"")</f>
        <v>1</v>
      </c>
      <c r="BU31" s="127">
        <v>861</v>
      </c>
      <c r="BV31" s="215">
        <f t="shared" ref="BV31" si="97">IFERROR((BU31/BU32),"")</f>
        <v>0.8383641674780915</v>
      </c>
      <c r="BW31" s="204">
        <f t="shared" ref="BW31" si="98">IFERROR(BV31/BT31,0)</f>
        <v>0.8383641674780915</v>
      </c>
      <c r="BX31" s="140">
        <f>O31</f>
        <v>1195</v>
      </c>
      <c r="BY31" s="215">
        <f>IFERROR((BX31/BX32),"")</f>
        <v>1</v>
      </c>
      <c r="BZ31" s="168">
        <f>BU31</f>
        <v>861</v>
      </c>
      <c r="CA31" s="215">
        <f t="shared" ref="CA31" si="99">IFERROR((BZ31/BZ32),"")</f>
        <v>0.8383641674780915</v>
      </c>
      <c r="CB31" s="204">
        <f t="shared" ref="CB31" si="100">IFERROR(CA31/BY31,0)</f>
        <v>0.8383641674780915</v>
      </c>
      <c r="CC31" s="205"/>
      <c r="CD31" s="207"/>
      <c r="CE31" s="54"/>
      <c r="CF31" s="168">
        <v>861</v>
      </c>
      <c r="CG31" s="193" t="s">
        <v>85</v>
      </c>
      <c r="CH31" s="209"/>
    </row>
    <row r="32" spans="1:86" s="4" customFormat="1" ht="220.5" customHeight="1" x14ac:dyDescent="0.25">
      <c r="A32" s="266"/>
      <c r="B32" s="228"/>
      <c r="C32" s="230"/>
      <c r="D32" s="232"/>
      <c r="E32" s="151" t="s">
        <v>189</v>
      </c>
      <c r="F32" s="234"/>
      <c r="G32" s="103" t="s">
        <v>190</v>
      </c>
      <c r="H32" s="115">
        <v>1354</v>
      </c>
      <c r="I32" s="115">
        <v>1195</v>
      </c>
      <c r="J32" s="115">
        <v>1195</v>
      </c>
      <c r="K32" s="115">
        <v>1195</v>
      </c>
      <c r="L32" s="128"/>
      <c r="M32" s="115">
        <v>1195</v>
      </c>
      <c r="N32" s="115">
        <v>1195</v>
      </c>
      <c r="O32" s="115">
        <v>1195</v>
      </c>
      <c r="P32" s="246"/>
      <c r="Q32" s="247"/>
      <c r="R32" s="247"/>
      <c r="S32" s="248"/>
      <c r="T32" s="128"/>
      <c r="U32" s="252"/>
      <c r="V32" s="253"/>
      <c r="W32" s="254"/>
      <c r="X32" s="134">
        <f>H32</f>
        <v>1354</v>
      </c>
      <c r="Y32" s="236"/>
      <c r="Z32" s="135">
        <v>1204</v>
      </c>
      <c r="AA32" s="238"/>
      <c r="AB32" s="204"/>
      <c r="AC32" s="240"/>
      <c r="AD32" s="242"/>
      <c r="AE32" s="60" t="s">
        <v>183</v>
      </c>
      <c r="AF32" s="61" t="s">
        <v>183</v>
      </c>
      <c r="AG32" s="61"/>
      <c r="AH32" s="61"/>
      <c r="AI32" s="226"/>
      <c r="AK32" s="134">
        <f t="shared" si="31"/>
        <v>1195</v>
      </c>
      <c r="AL32" s="216"/>
      <c r="AM32" s="135">
        <v>1241</v>
      </c>
      <c r="AN32" s="216"/>
      <c r="AO32" s="204"/>
      <c r="AP32" s="141">
        <f>M32</f>
        <v>1195</v>
      </c>
      <c r="AQ32" s="216"/>
      <c r="AR32" s="149">
        <f>AM32</f>
        <v>1241</v>
      </c>
      <c r="AS32" s="216"/>
      <c r="AT32" s="204"/>
      <c r="AU32" s="222"/>
      <c r="AV32" s="222"/>
      <c r="AW32" s="139"/>
      <c r="AX32" s="146">
        <v>1108</v>
      </c>
      <c r="AY32" s="142" t="s">
        <v>115</v>
      </c>
      <c r="AZ32" s="224"/>
      <c r="BB32" s="134">
        <f t="shared" si="26"/>
        <v>1195</v>
      </c>
      <c r="BC32" s="216"/>
      <c r="BD32" s="135">
        <v>1059</v>
      </c>
      <c r="BE32" s="216"/>
      <c r="BF32" s="204"/>
      <c r="BG32" s="141">
        <f>N32</f>
        <v>1195</v>
      </c>
      <c r="BH32" s="216"/>
      <c r="BI32" s="171">
        <f>BD32</f>
        <v>1059</v>
      </c>
      <c r="BJ32" s="216"/>
      <c r="BK32" s="204"/>
      <c r="BL32" s="218"/>
      <c r="BM32" s="220"/>
      <c r="BN32" s="175"/>
      <c r="BO32" s="187">
        <v>1058</v>
      </c>
      <c r="BP32" s="185" t="s">
        <v>135</v>
      </c>
      <c r="BQ32" s="214"/>
      <c r="BR32" s="161"/>
      <c r="BS32" s="134">
        <f t="shared" si="0"/>
        <v>1195</v>
      </c>
      <c r="BT32" s="216"/>
      <c r="BU32" s="135">
        <v>1027</v>
      </c>
      <c r="BV32" s="216"/>
      <c r="BW32" s="204"/>
      <c r="BX32" s="141">
        <f>O32</f>
        <v>1195</v>
      </c>
      <c r="BY32" s="216"/>
      <c r="BZ32" s="171">
        <f>BU32</f>
        <v>1027</v>
      </c>
      <c r="CA32" s="216"/>
      <c r="CB32" s="204"/>
      <c r="CC32" s="206"/>
      <c r="CD32" s="208"/>
      <c r="CE32" s="60"/>
      <c r="CF32" s="171">
        <v>1027</v>
      </c>
      <c r="CG32" s="192" t="s">
        <v>85</v>
      </c>
      <c r="CH32" s="210"/>
    </row>
    <row r="33" spans="1:86" s="4" customFormat="1" ht="163.5" customHeight="1" x14ac:dyDescent="0.25">
      <c r="A33" s="266"/>
      <c r="B33" s="227">
        <v>11</v>
      </c>
      <c r="C33" s="229" t="s">
        <v>191</v>
      </c>
      <c r="D33" s="231" t="s">
        <v>192</v>
      </c>
      <c r="E33" s="150" t="s">
        <v>193</v>
      </c>
      <c r="F33" s="233" t="s">
        <v>60</v>
      </c>
      <c r="G33" s="102" t="s">
        <v>194</v>
      </c>
      <c r="H33" s="111">
        <v>1200</v>
      </c>
      <c r="I33" s="111">
        <v>2820</v>
      </c>
      <c r="J33" s="111">
        <v>3428</v>
      </c>
      <c r="K33" s="111">
        <v>1740</v>
      </c>
      <c r="L33" s="120"/>
      <c r="M33" s="111">
        <v>2820</v>
      </c>
      <c r="N33" s="111">
        <v>3428</v>
      </c>
      <c r="O33" s="111">
        <v>1740</v>
      </c>
      <c r="P33" s="121">
        <f t="shared" si="17"/>
        <v>1200</v>
      </c>
      <c r="Q33" s="122">
        <f t="shared" si="18"/>
        <v>4020</v>
      </c>
      <c r="R33" s="122">
        <f t="shared" si="19"/>
        <v>7448</v>
      </c>
      <c r="S33" s="123">
        <f t="shared" si="20"/>
        <v>9188</v>
      </c>
      <c r="T33" s="120"/>
      <c r="U33" s="124">
        <f>H33+M33</f>
        <v>4020</v>
      </c>
      <c r="V33" s="124">
        <f t="shared" ref="V33:W36" si="101">U33+N33</f>
        <v>7448</v>
      </c>
      <c r="W33" s="125">
        <f t="shared" si="101"/>
        <v>9188</v>
      </c>
      <c r="X33" s="126">
        <f t="shared" si="22"/>
        <v>1200</v>
      </c>
      <c r="Y33" s="235">
        <f>IFERROR((X33/X34),"")</f>
        <v>0.19354838709677419</v>
      </c>
      <c r="Z33" s="127">
        <v>717</v>
      </c>
      <c r="AA33" s="237">
        <f t="shared" ref="AA33" si="102">IFERROR((Z33/Z34),"")</f>
        <v>0.15053537686332144</v>
      </c>
      <c r="AB33" s="204">
        <f t="shared" ref="AB33" si="103">IFERROR(AA33/Y33,0)</f>
        <v>0.77776611379382743</v>
      </c>
      <c r="AC33" s="239" t="s">
        <v>128</v>
      </c>
      <c r="AD33" s="241" t="s">
        <v>129</v>
      </c>
      <c r="AE33" s="58" t="s">
        <v>120</v>
      </c>
      <c r="AF33" s="62" t="s">
        <v>195</v>
      </c>
      <c r="AG33" s="62"/>
      <c r="AH33" s="62"/>
      <c r="AI33" s="225"/>
      <c r="AK33" s="126">
        <f t="shared" si="31"/>
        <v>2820</v>
      </c>
      <c r="AL33" s="215">
        <f>IFERROR((AK33/AK34),"")</f>
        <v>8.2167832167832161E-2</v>
      </c>
      <c r="AM33" s="127">
        <v>7285</v>
      </c>
      <c r="AN33" s="215">
        <f t="shared" ref="AN33" si="104">IFERROR((AM33/AM34),"")</f>
        <v>0.18378828396992786</v>
      </c>
      <c r="AO33" s="204">
        <f t="shared" ref="AO33" si="105">IFERROR(AN33/AL33,0)</f>
        <v>2.2367425198042286</v>
      </c>
      <c r="AP33" s="140">
        <f>U33</f>
        <v>4020</v>
      </c>
      <c r="AQ33" s="215">
        <f>IFERROR((AP33/AP34),"")</f>
        <v>9.9210266535044417E-2</v>
      </c>
      <c r="AR33" s="148">
        <f>Z33+AM33</f>
        <v>8002</v>
      </c>
      <c r="AS33" s="215">
        <f t="shared" ref="AS33" si="106">IFERROR((AR33/AR34),"")</f>
        <v>0.18022116618995068</v>
      </c>
      <c r="AT33" s="204">
        <f t="shared" ref="AT33" si="107">IFERROR(AS33/AQ33,0)</f>
        <v>1.8165576253773139</v>
      </c>
      <c r="AU33" s="221" t="s">
        <v>156</v>
      </c>
      <c r="AV33" s="221" t="s">
        <v>169</v>
      </c>
      <c r="AW33" s="138"/>
      <c r="AX33" s="147">
        <v>7437</v>
      </c>
      <c r="AY33" s="143" t="s">
        <v>115</v>
      </c>
      <c r="AZ33" s="223"/>
      <c r="BB33" s="126">
        <f t="shared" si="26"/>
        <v>3428</v>
      </c>
      <c r="BC33" s="215">
        <f>IFERROR((BB33/BB34),"")</f>
        <v>0.10103749115774581</v>
      </c>
      <c r="BD33" s="127">
        <v>8278</v>
      </c>
      <c r="BE33" s="215">
        <f t="shared" ref="BE33" si="108">IFERROR((BD33/BD34),"")</f>
        <v>0.18900406411251655</v>
      </c>
      <c r="BF33" s="204">
        <f t="shared" ref="BF33" si="109">IFERROR(BE33/BC33,0)</f>
        <v>1.8706329892676377</v>
      </c>
      <c r="BG33" s="140">
        <f t="shared" ref="BG33:BG36" si="110">V33</f>
        <v>7448</v>
      </c>
      <c r="BH33" s="215">
        <f>IFERROR((BG33/BG34),"")</f>
        <v>0.10004298302170643</v>
      </c>
      <c r="BI33" s="168">
        <f>AR33+BD33</f>
        <v>16280</v>
      </c>
      <c r="BJ33" s="215">
        <f t="shared" ref="BJ33" si="111">IFERROR((BI33/BI34),"")</f>
        <v>0.184582591639361</v>
      </c>
      <c r="BK33" s="204">
        <f t="shared" ref="BK33" si="112">IFERROR(BJ33/BH33,0)</f>
        <v>1.8450328655165342</v>
      </c>
      <c r="BL33" s="217" t="s">
        <v>196</v>
      </c>
      <c r="BM33" s="219" t="s">
        <v>197</v>
      </c>
      <c r="BN33" s="173"/>
      <c r="BO33" s="181">
        <v>8446</v>
      </c>
      <c r="BP33" s="184" t="s">
        <v>135</v>
      </c>
      <c r="BQ33" s="213"/>
      <c r="BR33" s="161"/>
      <c r="BS33" s="126">
        <f t="shared" si="0"/>
        <v>1740</v>
      </c>
      <c r="BT33" s="215">
        <f>IFERROR((BS33/BS34),"")</f>
        <v>8.5545722713864306E-2</v>
      </c>
      <c r="BU33" s="127">
        <v>6765</v>
      </c>
      <c r="BV33" s="215">
        <f t="shared" ref="BV33" si="113">IFERROR((BU33/BU34),"")</f>
        <v>0.24141745771179787</v>
      </c>
      <c r="BW33" s="204">
        <f t="shared" ref="BW33" si="114">IFERROR(BV33/BT33,0)</f>
        <v>2.8220868332517064</v>
      </c>
      <c r="BX33" s="140">
        <f>W33</f>
        <v>9188</v>
      </c>
      <c r="BY33" s="215">
        <f>IFERROR((BX33/BX34),"")</f>
        <v>9.6932101109845126E-2</v>
      </c>
      <c r="BZ33" s="168">
        <f>BI33+BU33</f>
        <v>23045</v>
      </c>
      <c r="CA33" s="215">
        <f t="shared" ref="CA33" si="115">IFERROR((BZ33/BZ34),"")</f>
        <v>0.19828602404040577</v>
      </c>
      <c r="CB33" s="204">
        <f t="shared" ref="CB33" si="116">IFERROR(CA33/BY33,0)</f>
        <v>2.0456177238508904</v>
      </c>
      <c r="CC33" s="205"/>
      <c r="CD33" s="207"/>
      <c r="CE33" s="58"/>
      <c r="CF33" s="168">
        <v>6720</v>
      </c>
      <c r="CG33" s="193" t="s">
        <v>115</v>
      </c>
      <c r="CH33" s="209"/>
    </row>
    <row r="34" spans="1:86" s="4" customFormat="1" ht="216.75" customHeight="1" x14ac:dyDescent="0.25">
      <c r="A34" s="266"/>
      <c r="B34" s="228"/>
      <c r="C34" s="230"/>
      <c r="D34" s="232"/>
      <c r="E34" s="151" t="s">
        <v>198</v>
      </c>
      <c r="F34" s="234"/>
      <c r="G34" s="103" t="s">
        <v>199</v>
      </c>
      <c r="H34" s="115">
        <v>6200</v>
      </c>
      <c r="I34" s="115">
        <v>34320</v>
      </c>
      <c r="J34" s="115">
        <v>33928</v>
      </c>
      <c r="K34" s="115">
        <v>20340</v>
      </c>
      <c r="L34" s="128"/>
      <c r="M34" s="115">
        <v>34320</v>
      </c>
      <c r="N34" s="115">
        <v>33928</v>
      </c>
      <c r="O34" s="115">
        <v>20340</v>
      </c>
      <c r="P34" s="129">
        <f t="shared" si="17"/>
        <v>6200</v>
      </c>
      <c r="Q34" s="130">
        <f t="shared" si="18"/>
        <v>40520</v>
      </c>
      <c r="R34" s="130">
        <f t="shared" si="19"/>
        <v>74448</v>
      </c>
      <c r="S34" s="131">
        <f t="shared" si="20"/>
        <v>94788</v>
      </c>
      <c r="T34" s="128"/>
      <c r="U34" s="132">
        <f>H34+M34</f>
        <v>40520</v>
      </c>
      <c r="V34" s="132">
        <f t="shared" si="101"/>
        <v>74448</v>
      </c>
      <c r="W34" s="133">
        <f t="shared" si="101"/>
        <v>94788</v>
      </c>
      <c r="X34" s="134">
        <f t="shared" si="22"/>
        <v>6200</v>
      </c>
      <c r="Y34" s="236"/>
      <c r="Z34" s="135">
        <v>4763</v>
      </c>
      <c r="AA34" s="238"/>
      <c r="AB34" s="204"/>
      <c r="AC34" s="240"/>
      <c r="AD34" s="242"/>
      <c r="AE34" s="60" t="s">
        <v>111</v>
      </c>
      <c r="AF34" s="61" t="s">
        <v>200</v>
      </c>
      <c r="AG34" s="61"/>
      <c r="AH34" s="61"/>
      <c r="AI34" s="226"/>
      <c r="AK34" s="134">
        <f t="shared" si="31"/>
        <v>34320</v>
      </c>
      <c r="AL34" s="216"/>
      <c r="AM34" s="135">
        <v>39638</v>
      </c>
      <c r="AN34" s="216"/>
      <c r="AO34" s="204"/>
      <c r="AP34" s="141">
        <f>U34</f>
        <v>40520</v>
      </c>
      <c r="AQ34" s="216"/>
      <c r="AR34" s="149">
        <f>Z34+AM34</f>
        <v>44401</v>
      </c>
      <c r="AS34" s="216"/>
      <c r="AT34" s="204"/>
      <c r="AU34" s="222"/>
      <c r="AV34" s="222"/>
      <c r="AW34" s="139"/>
      <c r="AX34" s="146">
        <v>40295</v>
      </c>
      <c r="AY34" s="142" t="s">
        <v>115</v>
      </c>
      <c r="AZ34" s="224"/>
      <c r="BB34" s="134">
        <f t="shared" si="26"/>
        <v>33928</v>
      </c>
      <c r="BC34" s="216"/>
      <c r="BD34" s="135">
        <v>43798</v>
      </c>
      <c r="BE34" s="216"/>
      <c r="BF34" s="204"/>
      <c r="BG34" s="141">
        <f t="shared" si="110"/>
        <v>74448</v>
      </c>
      <c r="BH34" s="216"/>
      <c r="BI34" s="171">
        <f>AR34+BD34</f>
        <v>88199</v>
      </c>
      <c r="BJ34" s="216"/>
      <c r="BK34" s="204"/>
      <c r="BL34" s="218"/>
      <c r="BM34" s="220"/>
      <c r="BN34" s="175"/>
      <c r="BO34" s="187">
        <v>44565</v>
      </c>
      <c r="BP34" s="185" t="s">
        <v>135</v>
      </c>
      <c r="BQ34" s="214"/>
      <c r="BR34" s="161"/>
      <c r="BS34" s="134">
        <f t="shared" si="0"/>
        <v>20340</v>
      </c>
      <c r="BT34" s="216"/>
      <c r="BU34" s="135">
        <v>28022</v>
      </c>
      <c r="BV34" s="216"/>
      <c r="BW34" s="204"/>
      <c r="BX34" s="141">
        <f>W34</f>
        <v>94788</v>
      </c>
      <c r="BY34" s="216"/>
      <c r="BZ34" s="171">
        <f>BI34+BU34</f>
        <v>116221</v>
      </c>
      <c r="CA34" s="216"/>
      <c r="CB34" s="204"/>
      <c r="CC34" s="206"/>
      <c r="CD34" s="208"/>
      <c r="CE34" s="60"/>
      <c r="CF34" s="171">
        <v>28563</v>
      </c>
      <c r="CG34" s="192" t="s">
        <v>115</v>
      </c>
      <c r="CH34" s="210"/>
    </row>
    <row r="35" spans="1:86" s="4" customFormat="1" ht="213.75" customHeight="1" x14ac:dyDescent="0.25">
      <c r="A35" s="266"/>
      <c r="B35" s="227">
        <v>12</v>
      </c>
      <c r="C35" s="229" t="s">
        <v>201</v>
      </c>
      <c r="D35" s="231" t="s">
        <v>202</v>
      </c>
      <c r="E35" s="150" t="s">
        <v>203</v>
      </c>
      <c r="F35" s="233" t="s">
        <v>60</v>
      </c>
      <c r="G35" s="102" t="s">
        <v>204</v>
      </c>
      <c r="H35" s="111">
        <v>5000</v>
      </c>
      <c r="I35" s="111">
        <v>31500</v>
      </c>
      <c r="J35" s="111">
        <v>30500</v>
      </c>
      <c r="K35" s="111">
        <v>18600</v>
      </c>
      <c r="L35" s="120"/>
      <c r="M35" s="111">
        <v>31500</v>
      </c>
      <c r="N35" s="111">
        <v>30500</v>
      </c>
      <c r="O35" s="111">
        <v>18600</v>
      </c>
      <c r="P35" s="121">
        <f t="shared" si="17"/>
        <v>5000</v>
      </c>
      <c r="Q35" s="122">
        <f t="shared" si="18"/>
        <v>36500</v>
      </c>
      <c r="R35" s="122">
        <f t="shared" si="19"/>
        <v>67000</v>
      </c>
      <c r="S35" s="123">
        <f t="shared" si="20"/>
        <v>85600</v>
      </c>
      <c r="T35" s="120"/>
      <c r="U35" s="124">
        <f>H35+M35</f>
        <v>36500</v>
      </c>
      <c r="V35" s="124">
        <f t="shared" si="101"/>
        <v>67000</v>
      </c>
      <c r="W35" s="125">
        <f t="shared" si="101"/>
        <v>85600</v>
      </c>
      <c r="X35" s="126">
        <f t="shared" si="22"/>
        <v>5000</v>
      </c>
      <c r="Y35" s="235">
        <f>IFERROR((X35/X36),"")</f>
        <v>0.80645161290322576</v>
      </c>
      <c r="Z35" s="127">
        <v>4046</v>
      </c>
      <c r="AA35" s="237">
        <f t="shared" ref="AA35" si="117">IFERROR((Z35/Z36),"")</f>
        <v>0.84946462313667859</v>
      </c>
      <c r="AB35" s="204">
        <f t="shared" ref="AB35" si="118">IFERROR(AA35/Y35,0)</f>
        <v>1.0533361326894815</v>
      </c>
      <c r="AC35" s="239" t="s">
        <v>128</v>
      </c>
      <c r="AD35" s="241" t="s">
        <v>129</v>
      </c>
      <c r="AE35" s="54" t="s">
        <v>111</v>
      </c>
      <c r="AF35" s="56" t="s">
        <v>205</v>
      </c>
      <c r="AG35" s="56"/>
      <c r="AH35" s="56"/>
      <c r="AI35" s="225"/>
      <c r="AK35" s="126">
        <f t="shared" si="31"/>
        <v>31500</v>
      </c>
      <c r="AL35" s="215">
        <f>IFERROR((AK35/AK36),"")</f>
        <v>0.91783216783216781</v>
      </c>
      <c r="AM35" s="127">
        <v>32353</v>
      </c>
      <c r="AN35" s="215">
        <f t="shared" ref="AN35" si="119">IFERROR((AM35/AM36),"")</f>
        <v>0.81621171603007214</v>
      </c>
      <c r="AO35" s="204">
        <f t="shared" ref="AO35" si="120">IFERROR(AN35/AL35,0)</f>
        <v>0.88928209822705007</v>
      </c>
      <c r="AP35" s="140">
        <f>U35</f>
        <v>36500</v>
      </c>
      <c r="AQ35" s="215">
        <f>IFERROR((AP35/AP36),"")</f>
        <v>0.90078973346495561</v>
      </c>
      <c r="AR35" s="148">
        <f>Z35+AM35</f>
        <v>36399</v>
      </c>
      <c r="AS35" s="215">
        <f t="shared" ref="AS35" si="121">IFERROR((AR35/AR36),"")</f>
        <v>0.81977883381004935</v>
      </c>
      <c r="AT35" s="204">
        <f t="shared" ref="AT35" si="122">IFERROR(AS35/AQ35,0)</f>
        <v>0.91006680399953965</v>
      </c>
      <c r="AU35" s="221" t="s">
        <v>156</v>
      </c>
      <c r="AV35" s="221" t="s">
        <v>169</v>
      </c>
      <c r="AW35" s="138"/>
      <c r="AX35" s="147">
        <v>32858</v>
      </c>
      <c r="AY35" s="143" t="s">
        <v>115</v>
      </c>
      <c r="AZ35" s="223"/>
      <c r="BB35" s="126">
        <f t="shared" si="26"/>
        <v>30500</v>
      </c>
      <c r="BC35" s="215">
        <f>IFERROR((BB35/BB36),"")</f>
        <v>0.89896250884225415</v>
      </c>
      <c r="BD35" s="127">
        <v>35520</v>
      </c>
      <c r="BE35" s="215">
        <f t="shared" ref="BE35" si="123">IFERROR((BD35/BD36),"")</f>
        <v>0.81099593588748342</v>
      </c>
      <c r="BF35" s="204">
        <f t="shared" ref="BF35" si="124">IFERROR(BE35/BC35,0)</f>
        <v>0.90214656107509961</v>
      </c>
      <c r="BG35" s="140">
        <f t="shared" si="110"/>
        <v>67000</v>
      </c>
      <c r="BH35" s="215">
        <f>IFERROR((BG35/BG36),"")</f>
        <v>0.89995701697829356</v>
      </c>
      <c r="BI35" s="168">
        <f>AR35+BD35</f>
        <v>71919</v>
      </c>
      <c r="BJ35" s="215">
        <f t="shared" ref="BJ35" si="125">IFERROR((BI35/BI36),"")</f>
        <v>0.81541740836063903</v>
      </c>
      <c r="BK35" s="204">
        <f t="shared" ref="BK35" si="126">IFERROR(BJ35/BH35,0)</f>
        <v>0.90606261518855014</v>
      </c>
      <c r="BL35" s="217" t="s">
        <v>206</v>
      </c>
      <c r="BM35" s="219" t="s">
        <v>207</v>
      </c>
      <c r="BN35" s="169"/>
      <c r="BO35" s="182">
        <v>36119</v>
      </c>
      <c r="BP35" s="184" t="s">
        <v>135</v>
      </c>
      <c r="BQ35" s="213"/>
      <c r="BR35" s="161"/>
      <c r="BS35" s="126">
        <f t="shared" si="0"/>
        <v>18600</v>
      </c>
      <c r="BT35" s="215">
        <f>IFERROR((BS35/BS36),"")</f>
        <v>0.91445427728613571</v>
      </c>
      <c r="BU35" s="127">
        <v>21257</v>
      </c>
      <c r="BV35" s="215">
        <f t="shared" ref="BV35" si="127">IFERROR((BU35/BU36),"")</f>
        <v>0.7585825422882021</v>
      </c>
      <c r="BW35" s="204">
        <f t="shared" ref="BW35" si="128">IFERROR(BV35/BT35,0)</f>
        <v>0.82954671559903392</v>
      </c>
      <c r="BX35" s="140">
        <f>W35</f>
        <v>85600</v>
      </c>
      <c r="BY35" s="215">
        <f>IFERROR((BX35/BX36),"")</f>
        <v>0.90306789889015482</v>
      </c>
      <c r="BZ35" s="168">
        <f>BI35+BU35</f>
        <v>93176</v>
      </c>
      <c r="CA35" s="215">
        <f t="shared" ref="CA35" si="129">IFERROR((BZ35/BZ36),"")</f>
        <v>0.80171397595959426</v>
      </c>
      <c r="CB35" s="204">
        <f t="shared" ref="CB35" si="130">IFERROR(CA35/BY35,0)</f>
        <v>0.88776710693058436</v>
      </c>
      <c r="CC35" s="205"/>
      <c r="CD35" s="207"/>
      <c r="CE35" s="54"/>
      <c r="CF35" s="168">
        <v>21843</v>
      </c>
      <c r="CG35" s="193" t="s">
        <v>115</v>
      </c>
      <c r="CH35" s="209"/>
    </row>
    <row r="36" spans="1:86" s="4" customFormat="1" ht="230.25" customHeight="1" x14ac:dyDescent="0.25">
      <c r="A36" s="267"/>
      <c r="B36" s="228"/>
      <c r="C36" s="230"/>
      <c r="D36" s="232"/>
      <c r="E36" s="151" t="s">
        <v>208</v>
      </c>
      <c r="F36" s="234"/>
      <c r="G36" s="103" t="s">
        <v>199</v>
      </c>
      <c r="H36" s="115">
        <v>6200</v>
      </c>
      <c r="I36" s="115">
        <v>34320</v>
      </c>
      <c r="J36" s="115">
        <v>33928</v>
      </c>
      <c r="K36" s="115">
        <v>20340</v>
      </c>
      <c r="L36" s="128"/>
      <c r="M36" s="115">
        <v>34320</v>
      </c>
      <c r="N36" s="115">
        <v>33928</v>
      </c>
      <c r="O36" s="115">
        <v>20340</v>
      </c>
      <c r="P36" s="129">
        <f t="shared" si="17"/>
        <v>6200</v>
      </c>
      <c r="Q36" s="130">
        <f t="shared" si="18"/>
        <v>40520</v>
      </c>
      <c r="R36" s="130">
        <f t="shared" si="19"/>
        <v>74448</v>
      </c>
      <c r="S36" s="131">
        <f t="shared" si="20"/>
        <v>94788</v>
      </c>
      <c r="T36" s="128"/>
      <c r="U36" s="132">
        <f>H36+M36</f>
        <v>40520</v>
      </c>
      <c r="V36" s="132">
        <f t="shared" si="101"/>
        <v>74448</v>
      </c>
      <c r="W36" s="133">
        <f t="shared" si="101"/>
        <v>94788</v>
      </c>
      <c r="X36" s="134">
        <f t="shared" si="22"/>
        <v>6200</v>
      </c>
      <c r="Y36" s="236"/>
      <c r="Z36" s="135">
        <v>4763</v>
      </c>
      <c r="AA36" s="238"/>
      <c r="AB36" s="204"/>
      <c r="AC36" s="240"/>
      <c r="AD36" s="242"/>
      <c r="AE36" s="60" t="s">
        <v>111</v>
      </c>
      <c r="AF36" s="61" t="s">
        <v>200</v>
      </c>
      <c r="AG36" s="61"/>
      <c r="AH36" s="61"/>
      <c r="AI36" s="226"/>
      <c r="AK36" s="134">
        <f t="shared" si="31"/>
        <v>34320</v>
      </c>
      <c r="AL36" s="216"/>
      <c r="AM36" s="135">
        <v>39638</v>
      </c>
      <c r="AN36" s="216"/>
      <c r="AO36" s="204"/>
      <c r="AP36" s="141">
        <f>U36</f>
        <v>40520</v>
      </c>
      <c r="AQ36" s="216"/>
      <c r="AR36" s="149">
        <f>Z36+AM36</f>
        <v>44401</v>
      </c>
      <c r="AS36" s="216"/>
      <c r="AT36" s="204"/>
      <c r="AU36" s="222"/>
      <c r="AV36" s="222"/>
      <c r="AW36" s="139"/>
      <c r="AX36" s="146">
        <v>40295</v>
      </c>
      <c r="AY36" s="142" t="s">
        <v>115</v>
      </c>
      <c r="AZ36" s="224"/>
      <c r="BB36" s="134">
        <f t="shared" si="26"/>
        <v>33928</v>
      </c>
      <c r="BC36" s="216"/>
      <c r="BD36" s="135">
        <v>43798</v>
      </c>
      <c r="BE36" s="216"/>
      <c r="BF36" s="204"/>
      <c r="BG36" s="141">
        <f t="shared" si="110"/>
        <v>74448</v>
      </c>
      <c r="BH36" s="216"/>
      <c r="BI36" s="171">
        <f>AR36+BD36</f>
        <v>88199</v>
      </c>
      <c r="BJ36" s="216"/>
      <c r="BK36" s="204"/>
      <c r="BL36" s="218"/>
      <c r="BM36" s="220"/>
      <c r="BN36" s="175"/>
      <c r="BO36" s="187">
        <v>44565</v>
      </c>
      <c r="BP36" s="185" t="s">
        <v>135</v>
      </c>
      <c r="BQ36" s="214"/>
      <c r="BR36" s="161"/>
      <c r="BS36" s="134">
        <f t="shared" si="0"/>
        <v>20340</v>
      </c>
      <c r="BT36" s="216"/>
      <c r="BU36" s="135">
        <v>28022</v>
      </c>
      <c r="BV36" s="216"/>
      <c r="BW36" s="204"/>
      <c r="BX36" s="141">
        <f>W36</f>
        <v>94788</v>
      </c>
      <c r="BY36" s="216"/>
      <c r="BZ36" s="171">
        <f>BI36+BU36</f>
        <v>116221</v>
      </c>
      <c r="CA36" s="216"/>
      <c r="CB36" s="204"/>
      <c r="CC36" s="206"/>
      <c r="CD36" s="208"/>
      <c r="CE36" s="60"/>
      <c r="CF36" s="171">
        <v>28563</v>
      </c>
      <c r="CG36" s="192" t="s">
        <v>115</v>
      </c>
      <c r="CH36" s="210"/>
    </row>
    <row r="37" spans="1:86" s="4" customFormat="1" ht="57.75" customHeight="1" x14ac:dyDescent="0.25">
      <c r="A37" s="70"/>
      <c r="B37" s="74"/>
      <c r="C37" s="71"/>
      <c r="D37" s="71"/>
      <c r="E37" s="71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5"/>
      <c r="Z37" s="73"/>
      <c r="AA37" s="75"/>
      <c r="AB37" s="76"/>
      <c r="AC37" s="77"/>
      <c r="AD37" s="77"/>
      <c r="AE37" s="78"/>
      <c r="AF37" s="78"/>
      <c r="AG37" s="78"/>
      <c r="AH37" s="78"/>
      <c r="AI37" s="79"/>
      <c r="AK37" s="73"/>
      <c r="AL37" s="80"/>
      <c r="AM37" s="73"/>
      <c r="AN37" s="80"/>
      <c r="AO37" s="76"/>
      <c r="AP37" s="73"/>
      <c r="AQ37" s="80"/>
      <c r="AR37" s="73"/>
      <c r="AS37" s="80"/>
      <c r="AT37" s="76"/>
      <c r="AU37" s="79"/>
      <c r="AV37" s="79"/>
      <c r="AW37" s="78"/>
      <c r="AX37" s="78"/>
      <c r="AY37" s="78"/>
      <c r="AZ37" s="79"/>
      <c r="BB37" s="73"/>
      <c r="BC37" s="80"/>
      <c r="BD37" s="73"/>
      <c r="BE37" s="80"/>
      <c r="BF37" s="76"/>
      <c r="BG37" s="73"/>
      <c r="BH37" s="80"/>
      <c r="BI37" s="73"/>
      <c r="BJ37" s="80"/>
      <c r="BK37" s="76"/>
      <c r="BL37" s="81"/>
      <c r="BM37" s="81"/>
      <c r="BN37" s="78"/>
      <c r="BO37" s="78"/>
      <c r="BP37" s="78"/>
      <c r="BQ37" s="79"/>
      <c r="BR37" s="26"/>
      <c r="BS37" s="73"/>
      <c r="BT37" s="80"/>
      <c r="BU37" s="73"/>
      <c r="BV37" s="73"/>
      <c r="BW37" s="73"/>
      <c r="BX37" s="73"/>
      <c r="BY37" s="73"/>
      <c r="BZ37" s="73"/>
      <c r="CA37" s="190"/>
      <c r="CB37" s="198"/>
      <c r="CC37" s="79"/>
      <c r="CD37" s="79"/>
      <c r="CE37" s="78"/>
      <c r="CF37" s="189"/>
      <c r="CG37" s="189"/>
      <c r="CH37" s="79"/>
    </row>
    <row r="38" spans="1:86" s="4" customFormat="1" ht="198.75" customHeight="1" x14ac:dyDescent="0.25">
      <c r="A38" s="70"/>
      <c r="B38" s="211" t="s">
        <v>209</v>
      </c>
      <c r="C38" s="211"/>
      <c r="D38" s="84"/>
      <c r="E38" s="87" t="s">
        <v>210</v>
      </c>
      <c r="F38" s="99"/>
      <c r="G38" s="99"/>
      <c r="I38" s="86"/>
      <c r="J38" s="86"/>
      <c r="K38" s="86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5"/>
      <c r="Z38" s="73"/>
      <c r="AA38" s="75"/>
      <c r="AB38" s="76"/>
      <c r="AC38" s="77"/>
      <c r="AD38" s="77"/>
      <c r="AE38" s="78"/>
      <c r="AF38" s="78"/>
      <c r="AG38" s="78"/>
      <c r="AH38" s="78"/>
      <c r="AI38" s="79"/>
      <c r="AK38" s="73"/>
      <c r="AL38" s="80"/>
      <c r="AM38" s="73"/>
      <c r="AN38" s="80"/>
      <c r="AO38" s="76"/>
      <c r="AP38" s="73"/>
      <c r="AQ38" s="80"/>
      <c r="AR38" s="73"/>
      <c r="AS38" s="80"/>
      <c r="AT38" s="76"/>
      <c r="AU38" s="79"/>
      <c r="AV38" s="79"/>
      <c r="AW38" s="78"/>
      <c r="AX38" s="78"/>
      <c r="AY38" s="78"/>
      <c r="AZ38" s="79"/>
      <c r="BB38" s="73"/>
      <c r="BC38" s="80"/>
      <c r="BD38" s="73"/>
      <c r="BE38" s="80"/>
      <c r="BF38" s="76"/>
      <c r="BG38" s="73"/>
      <c r="BH38" s="80"/>
      <c r="BI38" s="73"/>
      <c r="BJ38" s="80"/>
      <c r="BK38" s="76"/>
      <c r="BL38" s="81"/>
      <c r="BM38" s="81"/>
      <c r="BN38" s="78"/>
      <c r="BO38" s="78"/>
      <c r="BP38" s="78"/>
      <c r="BQ38" s="79"/>
      <c r="BR38" s="26"/>
      <c r="BS38" s="73"/>
      <c r="BT38" s="80"/>
      <c r="BU38" s="73"/>
      <c r="BV38" s="80"/>
      <c r="BW38" s="76"/>
      <c r="BX38" s="73"/>
      <c r="BY38" s="80"/>
      <c r="BZ38" s="73"/>
      <c r="CA38" s="195"/>
      <c r="CB38" s="198"/>
      <c r="CC38" s="79"/>
      <c r="CD38" s="79"/>
      <c r="CE38" s="78"/>
      <c r="CF38" s="189"/>
      <c r="CG38" s="189"/>
      <c r="CH38" s="79"/>
    </row>
    <row r="39" spans="1:86" s="4" customFormat="1" ht="132.75" customHeight="1" x14ac:dyDescent="0.25">
      <c r="A39" s="89"/>
      <c r="B39" s="90"/>
      <c r="C39" s="84"/>
      <c r="D39" s="84"/>
      <c r="E39" s="105" t="s">
        <v>211</v>
      </c>
      <c r="F39" s="85"/>
      <c r="G39" s="85"/>
      <c r="H39" s="88" t="b">
        <f>H34=H36</f>
        <v>1</v>
      </c>
      <c r="I39" s="88" t="b">
        <f t="shared" ref="I39:K39" si="131">I34=I36</f>
        <v>1</v>
      </c>
      <c r="J39" s="88" t="b">
        <f t="shared" si="131"/>
        <v>1</v>
      </c>
      <c r="K39" s="88" t="b">
        <f t="shared" si="131"/>
        <v>1</v>
      </c>
      <c r="L39" s="73"/>
      <c r="M39" s="88" t="b">
        <f t="shared" ref="M39:Z39" si="132">M34=M36</f>
        <v>1</v>
      </c>
      <c r="N39" s="88" t="b">
        <f t="shared" si="132"/>
        <v>1</v>
      </c>
      <c r="O39" s="88" t="b">
        <f t="shared" si="132"/>
        <v>1</v>
      </c>
      <c r="P39" s="88" t="b">
        <f t="shared" si="132"/>
        <v>1</v>
      </c>
      <c r="Q39" s="88" t="b">
        <f t="shared" si="132"/>
        <v>1</v>
      </c>
      <c r="R39" s="88" t="b">
        <f t="shared" si="132"/>
        <v>1</v>
      </c>
      <c r="S39" s="88" t="b">
        <f t="shared" si="132"/>
        <v>1</v>
      </c>
      <c r="T39" s="73"/>
      <c r="U39" s="88" t="b">
        <f t="shared" si="132"/>
        <v>1</v>
      </c>
      <c r="V39" s="88" t="b">
        <f t="shared" si="132"/>
        <v>1</v>
      </c>
      <c r="W39" s="88" t="b">
        <f t="shared" si="132"/>
        <v>1</v>
      </c>
      <c r="X39" s="88" t="b">
        <f t="shared" si="132"/>
        <v>1</v>
      </c>
      <c r="Y39" s="91"/>
      <c r="Z39" s="88" t="b">
        <f t="shared" si="132"/>
        <v>1</v>
      </c>
      <c r="AA39" s="91"/>
      <c r="AB39" s="92"/>
      <c r="AC39" s="93"/>
      <c r="AD39" s="93"/>
      <c r="AE39" s="73"/>
      <c r="AF39" s="73"/>
      <c r="AG39" s="73"/>
      <c r="AH39" s="73"/>
      <c r="AI39" s="94"/>
      <c r="AK39" s="88" t="b">
        <f t="shared" ref="AK39" si="133">AK34=AK36</f>
        <v>1</v>
      </c>
      <c r="AL39" s="95"/>
      <c r="AM39" s="88" t="b">
        <f t="shared" ref="AM39" si="134">AM34=AM36</f>
        <v>1</v>
      </c>
      <c r="AN39" s="95"/>
      <c r="AO39" s="92"/>
      <c r="AP39" s="88" t="b">
        <f t="shared" ref="AP39" si="135">AP34=AP36</f>
        <v>1</v>
      </c>
      <c r="AQ39" s="95"/>
      <c r="AR39" s="88" t="b">
        <f t="shared" ref="AR39" si="136">AR34=AR36</f>
        <v>1</v>
      </c>
      <c r="AS39" s="95"/>
      <c r="AT39" s="92"/>
      <c r="AU39" s="94"/>
      <c r="AV39" s="94"/>
      <c r="AW39" s="73"/>
      <c r="AX39" s="73"/>
      <c r="AY39" s="73"/>
      <c r="AZ39" s="94"/>
      <c r="BB39" s="88" t="b">
        <f t="shared" ref="BB39" si="137">BB34=BB36</f>
        <v>1</v>
      </c>
      <c r="BC39" s="95"/>
      <c r="BD39" s="73"/>
      <c r="BE39" s="95"/>
      <c r="BF39" s="92"/>
      <c r="BG39" s="88" t="b">
        <f t="shared" ref="BG39" si="138">BG34=BG36</f>
        <v>1</v>
      </c>
      <c r="BH39" s="95"/>
      <c r="BI39" s="73"/>
      <c r="BJ39" s="95"/>
      <c r="BK39" s="92"/>
      <c r="BL39" s="96"/>
      <c r="BM39" s="96"/>
      <c r="BN39" s="73"/>
      <c r="BO39" s="73"/>
      <c r="BP39" s="73"/>
      <c r="BQ39" s="94"/>
      <c r="BR39" s="26"/>
      <c r="BS39" s="88" t="b">
        <f t="shared" ref="BS39" si="139">BS34=BS36</f>
        <v>1</v>
      </c>
      <c r="BT39" s="95"/>
      <c r="BU39" s="73"/>
      <c r="BV39" s="95"/>
      <c r="BW39" s="92"/>
      <c r="BX39" s="88" t="b">
        <f t="shared" ref="BX39" si="140">BX34=BX36</f>
        <v>1</v>
      </c>
      <c r="BY39" s="95"/>
      <c r="BZ39" s="73"/>
      <c r="CA39" s="196"/>
      <c r="CB39" s="199"/>
      <c r="CC39" s="94"/>
      <c r="CD39" s="94"/>
      <c r="CE39" s="73"/>
      <c r="CF39" s="190"/>
      <c r="CG39" s="190"/>
      <c r="CH39" s="94"/>
    </row>
    <row r="40" spans="1:86" ht="80.25" customHeight="1" x14ac:dyDescent="0.25">
      <c r="E40" s="5"/>
      <c r="S40" s="34"/>
      <c r="W40" s="34"/>
    </row>
    <row r="41" spans="1:86" ht="50.25" x14ac:dyDescent="0.25">
      <c r="A41" s="212" t="s">
        <v>212</v>
      </c>
      <c r="B41" s="212"/>
      <c r="C41" s="212"/>
      <c r="D41" s="212"/>
      <c r="E41" s="212"/>
    </row>
    <row r="42" spans="1:86" ht="49.5" x14ac:dyDescent="0.25"/>
  </sheetData>
  <sheetProtection formatCells="0" formatColumns="0" formatRows="0"/>
  <mergeCells count="433">
    <mergeCell ref="D10:D12"/>
    <mergeCell ref="E10:E12"/>
    <mergeCell ref="F10:F12"/>
    <mergeCell ref="G10:G12"/>
    <mergeCell ref="H10:O10"/>
    <mergeCell ref="P10:W10"/>
    <mergeCell ref="BX3:BZ6"/>
    <mergeCell ref="A6:F6"/>
    <mergeCell ref="A8:C8"/>
    <mergeCell ref="D8:E8"/>
    <mergeCell ref="P9:W9"/>
    <mergeCell ref="X9:AH9"/>
    <mergeCell ref="AI9:AI12"/>
    <mergeCell ref="A10:A12"/>
    <mergeCell ref="B10:B12"/>
    <mergeCell ref="C10:C12"/>
    <mergeCell ref="AW11:AW12"/>
    <mergeCell ref="AX11:AX12"/>
    <mergeCell ref="AY11:AY12"/>
    <mergeCell ref="AZ11:AZ12"/>
    <mergeCell ref="X10:AG11"/>
    <mergeCell ref="AK10:AZ10"/>
    <mergeCell ref="BB10:BQ10"/>
    <mergeCell ref="BS10:CH10"/>
    <mergeCell ref="H11:K11"/>
    <mergeCell ref="L11:O11"/>
    <mergeCell ref="P11:S11"/>
    <mergeCell ref="T11:W11"/>
    <mergeCell ref="AK11:AO11"/>
    <mergeCell ref="AP11:AT11"/>
    <mergeCell ref="CE11:CE12"/>
    <mergeCell ref="CF11:CF12"/>
    <mergeCell ref="CG11:CG12"/>
    <mergeCell ref="CH11:CH12"/>
    <mergeCell ref="A13:A14"/>
    <mergeCell ref="B13:B14"/>
    <mergeCell ref="C13:C14"/>
    <mergeCell ref="D13:D14"/>
    <mergeCell ref="F13:F14"/>
    <mergeCell ref="H13:J14"/>
    <mergeCell ref="BP11:BP12"/>
    <mergeCell ref="BQ11:BQ12"/>
    <mergeCell ref="BS11:BV11"/>
    <mergeCell ref="BX11:CB11"/>
    <mergeCell ref="CC11:CC12"/>
    <mergeCell ref="CD11:CD12"/>
    <mergeCell ref="BB11:BF11"/>
    <mergeCell ref="BG11:BK11"/>
    <mergeCell ref="BL11:BL12"/>
    <mergeCell ref="BM11:BM12"/>
    <mergeCell ref="BN11:BN12"/>
    <mergeCell ref="BO11:BO12"/>
    <mergeCell ref="AU11:AU12"/>
    <mergeCell ref="AV11:AV12"/>
    <mergeCell ref="CD13:CD14"/>
    <mergeCell ref="BV13:BV14"/>
    <mergeCell ref="BW13:BW14"/>
    <mergeCell ref="A15:A20"/>
    <mergeCell ref="B15:B16"/>
    <mergeCell ref="C15:C16"/>
    <mergeCell ref="D15:D16"/>
    <mergeCell ref="F15:F16"/>
    <mergeCell ref="H15:J16"/>
    <mergeCell ref="L15:N16"/>
    <mergeCell ref="P15:R16"/>
    <mergeCell ref="S15:S16"/>
    <mergeCell ref="B19:B20"/>
    <mergeCell ref="C19:C20"/>
    <mergeCell ref="D19:D20"/>
    <mergeCell ref="F19:F20"/>
    <mergeCell ref="H19:J20"/>
    <mergeCell ref="L19:N20"/>
    <mergeCell ref="P19:R20"/>
    <mergeCell ref="S19:S20"/>
    <mergeCell ref="B17:B18"/>
    <mergeCell ref="C17:C18"/>
    <mergeCell ref="D17:D18"/>
    <mergeCell ref="F17:F18"/>
    <mergeCell ref="H17:J18"/>
    <mergeCell ref="L17:N18"/>
    <mergeCell ref="BY13:BY14"/>
    <mergeCell ref="CA13:CA14"/>
    <mergeCell ref="CB13:CB14"/>
    <mergeCell ref="CC13:CC14"/>
    <mergeCell ref="L13:N14"/>
    <mergeCell ref="P13:R14"/>
    <mergeCell ref="S13:S14"/>
    <mergeCell ref="T13:V14"/>
    <mergeCell ref="W13:W14"/>
    <mergeCell ref="BT13:BT14"/>
    <mergeCell ref="BV15:BV16"/>
    <mergeCell ref="BW15:BW16"/>
    <mergeCell ref="BY15:BY16"/>
    <mergeCell ref="CB17:CB18"/>
    <mergeCell ref="CC17:CC18"/>
    <mergeCell ref="CD17:CD18"/>
    <mergeCell ref="P17:R18"/>
    <mergeCell ref="S17:S18"/>
    <mergeCell ref="T17:V18"/>
    <mergeCell ref="W17:W18"/>
    <mergeCell ref="BT17:BT18"/>
    <mergeCell ref="BW17:BW18"/>
    <mergeCell ref="T15:V16"/>
    <mergeCell ref="W15:W16"/>
    <mergeCell ref="BT15:BT16"/>
    <mergeCell ref="BY17:BY18"/>
    <mergeCell ref="CA15:CA16"/>
    <mergeCell ref="CA17:CA18"/>
    <mergeCell ref="BW19:BW20"/>
    <mergeCell ref="BY19:BY20"/>
    <mergeCell ref="CA19:CA20"/>
    <mergeCell ref="CB19:CB20"/>
    <mergeCell ref="CC19:CC20"/>
    <mergeCell ref="CD19:CD20"/>
    <mergeCell ref="CB15:CB16"/>
    <mergeCell ref="CC15:CC16"/>
    <mergeCell ref="CD15:CD16"/>
    <mergeCell ref="T19:V20"/>
    <mergeCell ref="W19:W20"/>
    <mergeCell ref="BT19:BT20"/>
    <mergeCell ref="BV19:BV20"/>
    <mergeCell ref="BV17:BV18"/>
    <mergeCell ref="AA21:AA22"/>
    <mergeCell ref="AB21:AB22"/>
    <mergeCell ref="AC21:AC22"/>
    <mergeCell ref="AD21:AD22"/>
    <mergeCell ref="AI21:AI22"/>
    <mergeCell ref="AL21:AL22"/>
    <mergeCell ref="BH21:BH22"/>
    <mergeCell ref="A21:A26"/>
    <mergeCell ref="B21:B22"/>
    <mergeCell ref="C21:C22"/>
    <mergeCell ref="D21:D22"/>
    <mergeCell ref="F21:F22"/>
    <mergeCell ref="Y21:Y22"/>
    <mergeCell ref="B25:B26"/>
    <mergeCell ref="C25:C26"/>
    <mergeCell ref="D25:D26"/>
    <mergeCell ref="F25:F26"/>
    <mergeCell ref="Y25:Y26"/>
    <mergeCell ref="AA25:AA26"/>
    <mergeCell ref="AB25:AB26"/>
    <mergeCell ref="AC25:AC26"/>
    <mergeCell ref="AD25:AD26"/>
    <mergeCell ref="AI25:AI26"/>
    <mergeCell ref="AL25:AL26"/>
    <mergeCell ref="BC21:BC22"/>
    <mergeCell ref="BE21:BE22"/>
    <mergeCell ref="BF21:BF22"/>
    <mergeCell ref="AN21:AN22"/>
    <mergeCell ref="AO21:AO22"/>
    <mergeCell ref="AQ21:AQ22"/>
    <mergeCell ref="AS21:AS22"/>
    <mergeCell ref="AT21:AT22"/>
    <mergeCell ref="AU21:AU22"/>
    <mergeCell ref="CD21:CD22"/>
    <mergeCell ref="CH21:CH22"/>
    <mergeCell ref="B23:B24"/>
    <mergeCell ref="C23:C24"/>
    <mergeCell ref="D23:D24"/>
    <mergeCell ref="F23:F24"/>
    <mergeCell ref="Y23:Y24"/>
    <mergeCell ref="AA23:AA24"/>
    <mergeCell ref="AB23:AB24"/>
    <mergeCell ref="AC23:AC24"/>
    <mergeCell ref="BV21:BV22"/>
    <mergeCell ref="BW21:BW22"/>
    <mergeCell ref="BY21:BY22"/>
    <mergeCell ref="CA21:CA22"/>
    <mergeCell ref="CB21:CB22"/>
    <mergeCell ref="CC21:CC22"/>
    <mergeCell ref="BJ21:BJ22"/>
    <mergeCell ref="BK21:BK22"/>
    <mergeCell ref="BL21:BL22"/>
    <mergeCell ref="BM21:BM22"/>
    <mergeCell ref="BQ21:BQ22"/>
    <mergeCell ref="BT21:BT22"/>
    <mergeCell ref="AV21:AV22"/>
    <mergeCell ref="AZ21:AZ22"/>
    <mergeCell ref="CD23:CD24"/>
    <mergeCell ref="CH23:CH24"/>
    <mergeCell ref="U24:W24"/>
    <mergeCell ref="BM23:BM24"/>
    <mergeCell ref="BQ23:BQ24"/>
    <mergeCell ref="BT23:BT24"/>
    <mergeCell ref="BV23:BV24"/>
    <mergeCell ref="BW23:BW24"/>
    <mergeCell ref="BY23:BY24"/>
    <mergeCell ref="BE23:BE24"/>
    <mergeCell ref="BF23:BF24"/>
    <mergeCell ref="BH23:BH24"/>
    <mergeCell ref="BJ23:BJ24"/>
    <mergeCell ref="BK23:BK24"/>
    <mergeCell ref="BL23:BL24"/>
    <mergeCell ref="AS23:AS24"/>
    <mergeCell ref="AT23:AT24"/>
    <mergeCell ref="AU23:AU24"/>
    <mergeCell ref="AV23:AV24"/>
    <mergeCell ref="AZ23:AZ24"/>
    <mergeCell ref="BC23:BC24"/>
    <mergeCell ref="AD23:AD24"/>
    <mergeCell ref="AI23:AI24"/>
    <mergeCell ref="AL23:AL24"/>
    <mergeCell ref="CA23:CA24"/>
    <mergeCell ref="CB23:CB24"/>
    <mergeCell ref="CC23:CC24"/>
    <mergeCell ref="AN23:AN24"/>
    <mergeCell ref="AO23:AO24"/>
    <mergeCell ref="AQ23:AQ24"/>
    <mergeCell ref="AZ25:AZ26"/>
    <mergeCell ref="BC25:BC26"/>
    <mergeCell ref="BE25:BE26"/>
    <mergeCell ref="BF25:BF26"/>
    <mergeCell ref="AN25:AN26"/>
    <mergeCell ref="AO25:AO26"/>
    <mergeCell ref="AQ25:AQ26"/>
    <mergeCell ref="AS25:AS26"/>
    <mergeCell ref="AT25:AT26"/>
    <mergeCell ref="CC25:CC26"/>
    <mergeCell ref="CD25:CD26"/>
    <mergeCell ref="CH25:CH26"/>
    <mergeCell ref="P26:S26"/>
    <mergeCell ref="U26:W26"/>
    <mergeCell ref="A27:A36"/>
    <mergeCell ref="B27:B28"/>
    <mergeCell ref="C27:C28"/>
    <mergeCell ref="D27:D28"/>
    <mergeCell ref="F27:F28"/>
    <mergeCell ref="BT25:BT26"/>
    <mergeCell ref="BV25:BV26"/>
    <mergeCell ref="BW25:BW26"/>
    <mergeCell ref="BY25:BY26"/>
    <mergeCell ref="CA25:CA26"/>
    <mergeCell ref="CB25:CB26"/>
    <mergeCell ref="BH25:BH26"/>
    <mergeCell ref="BJ25:BJ26"/>
    <mergeCell ref="BK25:BK26"/>
    <mergeCell ref="BL25:BL26"/>
    <mergeCell ref="BM25:BM26"/>
    <mergeCell ref="BQ25:BQ26"/>
    <mergeCell ref="AU25:AU26"/>
    <mergeCell ref="AV25:AV26"/>
    <mergeCell ref="CD27:CD28"/>
    <mergeCell ref="CH27:CH28"/>
    <mergeCell ref="P28:S28"/>
    <mergeCell ref="U28:W28"/>
    <mergeCell ref="BM27:BM28"/>
    <mergeCell ref="BQ27:BQ28"/>
    <mergeCell ref="BT27:BT28"/>
    <mergeCell ref="BV27:BV28"/>
    <mergeCell ref="BW27:BW28"/>
    <mergeCell ref="BY27:BY28"/>
    <mergeCell ref="BE27:BE28"/>
    <mergeCell ref="BF27:BF28"/>
    <mergeCell ref="BH27:BH28"/>
    <mergeCell ref="BJ27:BJ28"/>
    <mergeCell ref="BK27:BK28"/>
    <mergeCell ref="BL27:BL28"/>
    <mergeCell ref="AS27:AS28"/>
    <mergeCell ref="AT27:AT28"/>
    <mergeCell ref="AU27:AU28"/>
    <mergeCell ref="AV27:AV28"/>
    <mergeCell ref="AZ27:AZ28"/>
    <mergeCell ref="BC27:BC28"/>
    <mergeCell ref="AD27:AD28"/>
    <mergeCell ref="AI27:AI28"/>
    <mergeCell ref="CA27:CA28"/>
    <mergeCell ref="CB27:CB28"/>
    <mergeCell ref="CC27:CC28"/>
    <mergeCell ref="AL27:AL28"/>
    <mergeCell ref="AN27:AN28"/>
    <mergeCell ref="AO27:AO28"/>
    <mergeCell ref="AQ27:AQ28"/>
    <mergeCell ref="P27:S27"/>
    <mergeCell ref="U27:W27"/>
    <mergeCell ref="Y27:Y28"/>
    <mergeCell ref="AA27:AA28"/>
    <mergeCell ref="AB27:AB28"/>
    <mergeCell ref="AC27:AC28"/>
    <mergeCell ref="AB29:AB30"/>
    <mergeCell ref="AC29:AC30"/>
    <mergeCell ref="AD29:AD30"/>
    <mergeCell ref="AI29:AI30"/>
    <mergeCell ref="AL29:AL30"/>
    <mergeCell ref="AN29:AN30"/>
    <mergeCell ref="BM29:BM30"/>
    <mergeCell ref="BQ29:BQ30"/>
    <mergeCell ref="B29:B30"/>
    <mergeCell ref="C29:C30"/>
    <mergeCell ref="D29:D30"/>
    <mergeCell ref="F29:F30"/>
    <mergeCell ref="Y29:Y30"/>
    <mergeCell ref="AA29:AA30"/>
    <mergeCell ref="AO29:AO30"/>
    <mergeCell ref="AQ29:AQ30"/>
    <mergeCell ref="AS29:AS30"/>
    <mergeCell ref="AT29:AT30"/>
    <mergeCell ref="AU29:AU30"/>
    <mergeCell ref="BT29:BT30"/>
    <mergeCell ref="BV29:BV30"/>
    <mergeCell ref="AZ29:AZ30"/>
    <mergeCell ref="BC29:BC30"/>
    <mergeCell ref="BE29:BE30"/>
    <mergeCell ref="BF29:BF30"/>
    <mergeCell ref="BH29:BH30"/>
    <mergeCell ref="BJ29:BJ30"/>
    <mergeCell ref="AC31:AC32"/>
    <mergeCell ref="AD31:AD32"/>
    <mergeCell ref="AI31:AI32"/>
    <mergeCell ref="AL31:AL32"/>
    <mergeCell ref="AN31:AN32"/>
    <mergeCell ref="AO31:AO32"/>
    <mergeCell ref="AQ31:AQ32"/>
    <mergeCell ref="AS31:AS32"/>
    <mergeCell ref="AT31:AT32"/>
    <mergeCell ref="AU31:AU32"/>
    <mergeCell ref="AV31:AV32"/>
    <mergeCell ref="AZ31:AZ32"/>
    <mergeCell ref="AV29:AV30"/>
    <mergeCell ref="CH29:CH30"/>
    <mergeCell ref="B31:B32"/>
    <mergeCell ref="C31:C32"/>
    <mergeCell ref="D31:D32"/>
    <mergeCell ref="F31:F32"/>
    <mergeCell ref="P31:S32"/>
    <mergeCell ref="U31:W32"/>
    <mergeCell ref="Y31:Y32"/>
    <mergeCell ref="AA31:AA32"/>
    <mergeCell ref="AB31:AB32"/>
    <mergeCell ref="BW29:BW30"/>
    <mergeCell ref="BY29:BY30"/>
    <mergeCell ref="CA29:CA30"/>
    <mergeCell ref="CB29:CB30"/>
    <mergeCell ref="CC29:CC30"/>
    <mergeCell ref="CD29:CD30"/>
    <mergeCell ref="BK29:BK30"/>
    <mergeCell ref="BL29:BL30"/>
    <mergeCell ref="BC31:BC32"/>
    <mergeCell ref="BE31:BE32"/>
    <mergeCell ref="BF31:BF32"/>
    <mergeCell ref="BH31:BH32"/>
    <mergeCell ref="BJ31:BJ32"/>
    <mergeCell ref="BK31:BK32"/>
    <mergeCell ref="BY31:BY32"/>
    <mergeCell ref="CA31:CA32"/>
    <mergeCell ref="CB31:CB32"/>
    <mergeCell ref="CC31:CC32"/>
    <mergeCell ref="CD31:CD32"/>
    <mergeCell ref="CH31:CH32"/>
    <mergeCell ref="BL31:BL32"/>
    <mergeCell ref="BM31:BM32"/>
    <mergeCell ref="BQ31:BQ32"/>
    <mergeCell ref="BT31:BT32"/>
    <mergeCell ref="BV31:BV32"/>
    <mergeCell ref="BW31:BW32"/>
    <mergeCell ref="AB33:AB34"/>
    <mergeCell ref="AC33:AC34"/>
    <mergeCell ref="AD33:AD34"/>
    <mergeCell ref="AI33:AI34"/>
    <mergeCell ref="AL33:AL34"/>
    <mergeCell ref="AN33:AN34"/>
    <mergeCell ref="B33:B34"/>
    <mergeCell ref="C33:C34"/>
    <mergeCell ref="D33:D34"/>
    <mergeCell ref="F33:F34"/>
    <mergeCell ref="Y33:Y34"/>
    <mergeCell ref="AA33:AA34"/>
    <mergeCell ref="BF33:BF34"/>
    <mergeCell ref="BH33:BH34"/>
    <mergeCell ref="BJ33:BJ34"/>
    <mergeCell ref="AO33:AO34"/>
    <mergeCell ref="AQ33:AQ34"/>
    <mergeCell ref="AS33:AS34"/>
    <mergeCell ref="AT33:AT34"/>
    <mergeCell ref="AU33:AU34"/>
    <mergeCell ref="AV33:AV34"/>
    <mergeCell ref="B35:B36"/>
    <mergeCell ref="C35:C36"/>
    <mergeCell ref="D35:D36"/>
    <mergeCell ref="F35:F36"/>
    <mergeCell ref="Y35:Y36"/>
    <mergeCell ref="AA35:AA36"/>
    <mergeCell ref="AB35:AB36"/>
    <mergeCell ref="AC35:AC36"/>
    <mergeCell ref="AD35:AD36"/>
    <mergeCell ref="BC35:BC36"/>
    <mergeCell ref="BE35:BE36"/>
    <mergeCell ref="AI35:AI36"/>
    <mergeCell ref="AL35:AL36"/>
    <mergeCell ref="AN35:AN36"/>
    <mergeCell ref="AO35:AO36"/>
    <mergeCell ref="AQ35:AQ36"/>
    <mergeCell ref="AS35:AS36"/>
    <mergeCell ref="CH33:CH34"/>
    <mergeCell ref="BW33:BW34"/>
    <mergeCell ref="BY33:BY34"/>
    <mergeCell ref="CA33:CA34"/>
    <mergeCell ref="CB33:CB34"/>
    <mergeCell ref="CC33:CC34"/>
    <mergeCell ref="CD33:CD34"/>
    <mergeCell ref="BK33:BK34"/>
    <mergeCell ref="BL33:BL34"/>
    <mergeCell ref="BM33:BM34"/>
    <mergeCell ref="BQ33:BQ34"/>
    <mergeCell ref="BT33:BT34"/>
    <mergeCell ref="BV33:BV34"/>
    <mergeCell ref="AZ33:AZ34"/>
    <mergeCell ref="BC33:BC34"/>
    <mergeCell ref="BE33:BE34"/>
    <mergeCell ref="AK9:AU9"/>
    <mergeCell ref="BB9:BL9"/>
    <mergeCell ref="CB35:CB36"/>
    <mergeCell ref="CC35:CC36"/>
    <mergeCell ref="CD35:CD36"/>
    <mergeCell ref="CH35:CH36"/>
    <mergeCell ref="B38:C38"/>
    <mergeCell ref="A41:E41"/>
    <mergeCell ref="BQ35:BQ36"/>
    <mergeCell ref="BT35:BT36"/>
    <mergeCell ref="BV35:BV36"/>
    <mergeCell ref="BW35:BW36"/>
    <mergeCell ref="BY35:BY36"/>
    <mergeCell ref="CA35:CA36"/>
    <mergeCell ref="BF35:BF36"/>
    <mergeCell ref="BH35:BH36"/>
    <mergeCell ref="BJ35:BJ36"/>
    <mergeCell ref="BK35:BK36"/>
    <mergeCell ref="BL35:BL36"/>
    <mergeCell ref="BM35:BM36"/>
    <mergeCell ref="AT35:AT36"/>
    <mergeCell ref="AU35:AU36"/>
    <mergeCell ref="AV35:AV36"/>
    <mergeCell ref="AZ35:AZ36"/>
  </mergeCells>
  <conditionalFormatting sqref="H39:K39">
    <cfRule type="cellIs" dxfId="47" priority="12" operator="equal">
      <formula>FALSE</formula>
    </cfRule>
  </conditionalFormatting>
  <conditionalFormatting sqref="M39:S39">
    <cfRule type="cellIs" dxfId="46" priority="11" operator="equal">
      <formula>FALSE</formula>
    </cfRule>
  </conditionalFormatting>
  <conditionalFormatting sqref="U39:X39">
    <cfRule type="cellIs" dxfId="45" priority="10" operator="equal">
      <formula>FALSE</formula>
    </cfRule>
  </conditionalFormatting>
  <conditionalFormatting sqref="Z39">
    <cfRule type="cellIs" dxfId="44" priority="9" operator="equal">
      <formula>FALSE</formula>
    </cfRule>
  </conditionalFormatting>
  <conditionalFormatting sqref="AK39">
    <cfRule type="cellIs" dxfId="43" priority="8" operator="equal">
      <formula>FALSE</formula>
    </cfRule>
  </conditionalFormatting>
  <conditionalFormatting sqref="AM39">
    <cfRule type="cellIs" dxfId="42" priority="7" operator="equal">
      <formula>FALSE</formula>
    </cfRule>
  </conditionalFormatting>
  <conditionalFormatting sqref="AP39">
    <cfRule type="cellIs" dxfId="41" priority="6" operator="equal">
      <formula>FALSE</formula>
    </cfRule>
  </conditionalFormatting>
  <conditionalFormatting sqref="AR39">
    <cfRule type="cellIs" dxfId="40" priority="5" operator="equal">
      <formula>FALSE</formula>
    </cfRule>
  </conditionalFormatting>
  <conditionalFormatting sqref="BB39">
    <cfRule type="cellIs" dxfId="39" priority="4" operator="equal">
      <formula>FALSE</formula>
    </cfRule>
  </conditionalFormatting>
  <conditionalFormatting sqref="BG39">
    <cfRule type="cellIs" dxfId="38" priority="3" operator="equal">
      <formula>FALSE</formula>
    </cfRule>
  </conditionalFormatting>
  <conditionalFormatting sqref="BS39">
    <cfRule type="cellIs" dxfId="37" priority="2" operator="equal">
      <formula>FALSE</formula>
    </cfRule>
  </conditionalFormatting>
  <conditionalFormatting sqref="BT13">
    <cfRule type="cellIs" dxfId="36" priority="17" operator="equal">
      <formula>#REF!</formula>
    </cfRule>
  </conditionalFormatting>
  <conditionalFormatting sqref="BV13">
    <cfRule type="cellIs" dxfId="35" priority="16" operator="equal">
      <formula>#REF!</formula>
    </cfRule>
  </conditionalFormatting>
  <conditionalFormatting sqref="BX39">
    <cfRule type="cellIs" dxfId="34" priority="1" operator="equal">
      <formula>FALSE</formula>
    </cfRule>
  </conditionalFormatting>
  <conditionalFormatting sqref="BY13">
    <cfRule type="cellIs" dxfId="33" priority="15" operator="equal">
      <formula>#REF!</formula>
    </cfRule>
  </conditionalFormatting>
  <conditionalFormatting sqref="CA13">
    <cfRule type="cellIs" dxfId="32" priority="14" operator="equal">
      <formula>#REF!</formula>
    </cfRule>
  </conditionalFormatting>
  <pageMargins left="0.7" right="0.7" top="0.75" bottom="0.75" header="0.3" footer="0.3"/>
  <pageSetup paperSize="9" scale="10" fitToHeight="0" orientation="landscape" horizontalDpi="4294967294" verticalDpi="4294967294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Datos!$A$1:$A$33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42"/>
  <sheetViews>
    <sheetView showGridLines="0" zoomScale="17" zoomScaleNormal="25" workbookViewId="0">
      <pane xSplit="7" ySplit="12" topLeftCell="BD37" activePane="bottomRight" state="frozen"/>
      <selection pane="topRight"/>
      <selection pane="bottomLeft"/>
      <selection pane="bottomRight" activeCell="BG12" sqref="BG12"/>
    </sheetView>
  </sheetViews>
  <sheetFormatPr baseColWidth="10" defaultColWidth="0" defaultRowHeight="0" customHeight="1" zeroHeight="1" x14ac:dyDescent="0.25"/>
  <cols>
    <col min="1" max="1" width="38.625" style="5" customWidth="1"/>
    <col min="2" max="2" width="9.5" style="5" customWidth="1"/>
    <col min="3" max="3" width="75.5" style="5" customWidth="1"/>
    <col min="4" max="4" width="92.5" style="5" hidden="1" customWidth="1"/>
    <col min="5" max="5" width="102.625" style="6" customWidth="1"/>
    <col min="6" max="6" width="37.75" style="9" customWidth="1"/>
    <col min="7" max="7" width="85.25" style="9" customWidth="1"/>
    <col min="8" max="8" width="23" style="26" customWidth="1"/>
    <col min="9" max="9" width="25.25" style="26" bestFit="1" customWidth="1"/>
    <col min="10" max="10" width="24.5" style="26" bestFit="1" customWidth="1"/>
    <col min="11" max="11" width="32.375" style="26" customWidth="1"/>
    <col min="12" max="12" width="23" style="26" customWidth="1"/>
    <col min="13" max="13" width="33.25" style="26" customWidth="1"/>
    <col min="14" max="14" width="25.375" style="26" customWidth="1"/>
    <col min="15" max="15" width="32.375" style="26" customWidth="1"/>
    <col min="16" max="17" width="22.625" style="26" customWidth="1"/>
    <col min="18" max="19" width="28.125" style="26" customWidth="1"/>
    <col min="20" max="22" width="22.625" style="26" customWidth="1"/>
    <col min="23" max="23" width="36" style="26" customWidth="1"/>
    <col min="24" max="24" width="26.75" style="26" customWidth="1"/>
    <col min="25" max="25" width="27.125" style="26" customWidth="1"/>
    <col min="26" max="26" width="26.75" style="26" customWidth="1"/>
    <col min="27" max="27" width="27.125" style="26" customWidth="1"/>
    <col min="28" max="28" width="32.625" style="26" customWidth="1"/>
    <col min="29" max="30" width="90.125" style="35" hidden="1" customWidth="1"/>
    <col min="31" max="31" width="65.125" style="5" hidden="1" customWidth="1"/>
    <col min="32" max="32" width="63.625" style="5" hidden="1" customWidth="1"/>
    <col min="33" max="33" width="40" style="5" hidden="1" customWidth="1"/>
    <col min="34" max="34" width="51" style="5" hidden="1" customWidth="1"/>
    <col min="35" max="35" width="61" style="5" hidden="1" customWidth="1"/>
    <col min="36" max="36" width="9.875" style="5" customWidth="1"/>
    <col min="37" max="38" width="26.75" style="5" customWidth="1"/>
    <col min="39" max="39" width="44" style="5" customWidth="1"/>
    <col min="40" max="40" width="26.75" style="5" customWidth="1"/>
    <col min="41" max="41" width="37.875" style="5" customWidth="1"/>
    <col min="42" max="45" width="26.75" style="5" customWidth="1"/>
    <col min="46" max="46" width="41.75" style="5" customWidth="1"/>
    <col min="47" max="48" width="84.625" style="5" hidden="1" customWidth="1"/>
    <col min="49" max="50" width="65.125" style="5" hidden="1" customWidth="1"/>
    <col min="51" max="51" width="69.5" style="5" hidden="1" customWidth="1"/>
    <col min="52" max="52" width="65.125" style="5" hidden="1" customWidth="1"/>
    <col min="53" max="53" width="9.875" style="5" customWidth="1"/>
    <col min="54" max="54" width="28.25" style="5" customWidth="1"/>
    <col min="55" max="55" width="26" style="5" customWidth="1"/>
    <col min="56" max="56" width="28.25" style="5" customWidth="1"/>
    <col min="57" max="57" width="26" style="5" customWidth="1"/>
    <col min="58" max="58" width="32" style="5" customWidth="1"/>
    <col min="59" max="59" width="36.375" style="5" customWidth="1"/>
    <col min="60" max="60" width="26.625" style="5" customWidth="1"/>
    <col min="61" max="61" width="28.25" style="5" customWidth="1"/>
    <col min="62" max="62" width="27.625" style="5" customWidth="1"/>
    <col min="63" max="63" width="32" style="5" customWidth="1"/>
    <col min="64" max="65" width="65.125" style="5" hidden="1" customWidth="1"/>
    <col min="66" max="69" width="65.125" style="5" customWidth="1"/>
    <col min="70" max="70" width="9" style="5" customWidth="1"/>
    <col min="71" max="71" width="31.75" style="5" customWidth="1"/>
    <col min="72" max="72" width="37.25" style="5" customWidth="1"/>
    <col min="73" max="73" width="22.75" style="5" customWidth="1"/>
    <col min="74" max="74" width="28.625" style="5" customWidth="1"/>
    <col min="75" max="75" width="22.75" style="5" customWidth="1"/>
    <col min="76" max="76" width="30.25" style="5" customWidth="1"/>
    <col min="77" max="77" width="39.125" style="5" customWidth="1"/>
    <col min="78" max="78" width="22.75" style="26" customWidth="1"/>
    <col min="79" max="80" width="26.875" style="5" customWidth="1"/>
    <col min="81" max="85" width="65.125" style="5" hidden="1" customWidth="1"/>
    <col min="86" max="86" width="86.25" style="5" hidden="1" customWidth="1"/>
    <col min="87" max="96" width="9" style="5" customWidth="1"/>
    <col min="97" max="16384" width="9" style="5" hidden="1"/>
  </cols>
  <sheetData>
    <row r="1" spans="1:86" ht="37.5" x14ac:dyDescent="0.25"/>
    <row r="2" spans="1:86" ht="37.5" x14ac:dyDescent="0.25"/>
    <row r="3" spans="1:86" ht="37.5" x14ac:dyDescent="0.25">
      <c r="BG3" s="338" t="s">
        <v>213</v>
      </c>
      <c r="BH3" s="338"/>
      <c r="BI3" s="338"/>
    </row>
    <row r="4" spans="1:86" ht="37.5" x14ac:dyDescent="0.25">
      <c r="BG4" s="338"/>
      <c r="BH4" s="338"/>
      <c r="BI4" s="338"/>
    </row>
    <row r="5" spans="1:86" ht="45" customHeight="1" x14ac:dyDescent="0.25">
      <c r="BG5" s="338"/>
      <c r="BH5" s="338"/>
      <c r="BI5" s="338"/>
    </row>
    <row r="6" spans="1:86" s="4" customFormat="1" ht="56.25" customHeight="1" x14ac:dyDescent="0.25">
      <c r="A6" s="339" t="s">
        <v>34</v>
      </c>
      <c r="B6" s="339"/>
      <c r="C6" s="339"/>
      <c r="D6" s="339"/>
      <c r="E6" s="339"/>
      <c r="F6" s="339"/>
      <c r="G6" s="15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36"/>
      <c r="AD6" s="36"/>
      <c r="AE6" s="8"/>
      <c r="AF6" s="8"/>
      <c r="AG6" s="8"/>
      <c r="AH6" s="8"/>
      <c r="AI6" s="8"/>
      <c r="BG6" s="338"/>
      <c r="BH6" s="338"/>
      <c r="BI6" s="338"/>
      <c r="BZ6" s="26"/>
    </row>
    <row r="7" spans="1:86" s="4" customFormat="1" ht="37.5" x14ac:dyDescent="0.25">
      <c r="E7" s="7"/>
      <c r="F7" s="9"/>
      <c r="G7" s="9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35"/>
      <c r="AD7" s="35"/>
      <c r="BZ7" s="26"/>
    </row>
    <row r="8" spans="1:86" s="4" customFormat="1" ht="50.25" x14ac:dyDescent="0.25">
      <c r="A8" s="340" t="s">
        <v>35</v>
      </c>
      <c r="B8" s="340"/>
      <c r="C8" s="340"/>
      <c r="D8" s="341" t="s">
        <v>10</v>
      </c>
      <c r="E8" s="341"/>
      <c r="F8" s="9"/>
      <c r="G8" s="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10"/>
      <c r="Y8" s="10"/>
      <c r="Z8" s="10"/>
      <c r="AA8" s="10"/>
      <c r="AB8" s="10"/>
      <c r="AC8" s="36"/>
      <c r="AD8" s="36"/>
      <c r="AE8" s="3"/>
      <c r="AF8" s="3"/>
      <c r="AG8" s="3"/>
      <c r="AH8" s="3"/>
      <c r="AI8" s="3"/>
      <c r="BZ8" s="26"/>
    </row>
    <row r="9" spans="1:86" s="42" customFormat="1" ht="236.25" customHeight="1" x14ac:dyDescent="0.25">
      <c r="A9" s="40"/>
      <c r="B9" s="40"/>
      <c r="C9" s="40"/>
      <c r="D9" s="41"/>
      <c r="E9" s="41"/>
      <c r="H9" s="43" t="s">
        <v>36</v>
      </c>
      <c r="I9" s="43"/>
      <c r="J9" s="43"/>
      <c r="K9" s="43"/>
      <c r="L9" s="43"/>
      <c r="M9" s="43"/>
      <c r="N9" s="43"/>
      <c r="O9" s="53" t="s">
        <v>214</v>
      </c>
      <c r="P9" s="342" t="s">
        <v>37</v>
      </c>
      <c r="Q9" s="343"/>
      <c r="R9" s="343"/>
      <c r="S9" s="343"/>
      <c r="T9" s="343"/>
      <c r="U9" s="343"/>
      <c r="V9" s="343"/>
      <c r="W9" s="343"/>
      <c r="X9" s="202" t="s">
        <v>38</v>
      </c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344" t="s">
        <v>39</v>
      </c>
      <c r="AK9" s="4"/>
      <c r="AL9" s="4"/>
      <c r="BB9" s="50" t="s">
        <v>37</v>
      </c>
      <c r="BC9" s="50"/>
      <c r="BD9" s="44" t="s">
        <v>40</v>
      </c>
      <c r="BE9" s="4"/>
      <c r="BF9" s="4"/>
      <c r="BG9" s="49" t="s">
        <v>41</v>
      </c>
      <c r="BH9" s="4"/>
      <c r="BI9" s="49" t="s">
        <v>41</v>
      </c>
      <c r="BJ9" s="4"/>
      <c r="BK9" s="4"/>
      <c r="BL9" s="44" t="s">
        <v>42</v>
      </c>
      <c r="BM9" s="44" t="s">
        <v>43</v>
      </c>
      <c r="BN9" s="4"/>
      <c r="BO9" s="4"/>
      <c r="BP9" s="4"/>
      <c r="BQ9" s="44" t="s">
        <v>44</v>
      </c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H9" s="106" t="s">
        <v>44</v>
      </c>
    </row>
    <row r="10" spans="1:86" s="11" customFormat="1" ht="45.75" customHeight="1" x14ac:dyDescent="0.25">
      <c r="A10" s="324" t="s">
        <v>45</v>
      </c>
      <c r="B10" s="324" t="s">
        <v>46</v>
      </c>
      <c r="C10" s="324" t="s">
        <v>47</v>
      </c>
      <c r="D10" s="324" t="s">
        <v>48</v>
      </c>
      <c r="E10" s="324" t="s">
        <v>49</v>
      </c>
      <c r="F10" s="327" t="s">
        <v>50</v>
      </c>
      <c r="G10" s="330" t="s">
        <v>51</v>
      </c>
      <c r="H10" s="333" t="s">
        <v>52</v>
      </c>
      <c r="I10" s="334"/>
      <c r="J10" s="334"/>
      <c r="K10" s="334"/>
      <c r="L10" s="334"/>
      <c r="M10" s="334"/>
      <c r="N10" s="334"/>
      <c r="O10" s="335"/>
      <c r="P10" s="336" t="s">
        <v>53</v>
      </c>
      <c r="Q10" s="336"/>
      <c r="R10" s="336"/>
      <c r="S10" s="336"/>
      <c r="T10" s="336"/>
      <c r="U10" s="336"/>
      <c r="V10" s="336"/>
      <c r="W10" s="337"/>
      <c r="X10" s="347" t="s">
        <v>54</v>
      </c>
      <c r="Y10" s="348"/>
      <c r="Z10" s="348"/>
      <c r="AA10" s="348"/>
      <c r="AB10" s="348"/>
      <c r="AC10" s="348"/>
      <c r="AD10" s="348"/>
      <c r="AE10" s="348"/>
      <c r="AF10" s="348"/>
      <c r="AG10" s="327"/>
      <c r="AH10" s="67"/>
      <c r="AI10" s="345"/>
      <c r="AK10" s="349" t="s">
        <v>55</v>
      </c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B10" s="351" t="s">
        <v>56</v>
      </c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3"/>
      <c r="BR10" s="26"/>
      <c r="BS10" s="351" t="s">
        <v>57</v>
      </c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3"/>
    </row>
    <row r="11" spans="1:86" s="11" customFormat="1" ht="45.75" customHeight="1" x14ac:dyDescent="0.25">
      <c r="A11" s="325"/>
      <c r="B11" s="325"/>
      <c r="C11" s="325"/>
      <c r="D11" s="325"/>
      <c r="E11" s="325"/>
      <c r="F11" s="328"/>
      <c r="G11" s="331"/>
      <c r="H11" s="313" t="s">
        <v>58</v>
      </c>
      <c r="I11" s="314"/>
      <c r="J11" s="314"/>
      <c r="K11" s="315"/>
      <c r="L11" s="316" t="s">
        <v>59</v>
      </c>
      <c r="M11" s="317"/>
      <c r="N11" s="317"/>
      <c r="O11" s="318"/>
      <c r="P11" s="319" t="s">
        <v>58</v>
      </c>
      <c r="Q11" s="319"/>
      <c r="R11" s="319"/>
      <c r="S11" s="319"/>
      <c r="T11" s="320" t="s">
        <v>59</v>
      </c>
      <c r="U11" s="319"/>
      <c r="V11" s="319"/>
      <c r="W11" s="321"/>
      <c r="X11" s="349"/>
      <c r="Y11" s="350"/>
      <c r="Z11" s="350"/>
      <c r="AA11" s="350"/>
      <c r="AB11" s="350"/>
      <c r="AC11" s="350"/>
      <c r="AD11" s="350"/>
      <c r="AE11" s="350"/>
      <c r="AF11" s="350"/>
      <c r="AG11" s="329"/>
      <c r="AH11" s="67"/>
      <c r="AI11" s="345"/>
      <c r="AK11" s="299" t="s">
        <v>60</v>
      </c>
      <c r="AL11" s="300"/>
      <c r="AM11" s="300"/>
      <c r="AN11" s="300"/>
      <c r="AO11" s="308"/>
      <c r="AP11" s="309" t="s">
        <v>61</v>
      </c>
      <c r="AQ11" s="310"/>
      <c r="AR11" s="310"/>
      <c r="AS11" s="310"/>
      <c r="AT11" s="311"/>
      <c r="AU11" s="304" t="s">
        <v>62</v>
      </c>
      <c r="AV11" s="306" t="s">
        <v>63</v>
      </c>
      <c r="AW11" s="295" t="s">
        <v>64</v>
      </c>
      <c r="AX11" s="295" t="s">
        <v>65</v>
      </c>
      <c r="AY11" s="295" t="s">
        <v>66</v>
      </c>
      <c r="AZ11" s="295" t="s">
        <v>67</v>
      </c>
      <c r="BB11" s="299" t="s">
        <v>60</v>
      </c>
      <c r="BC11" s="300"/>
      <c r="BD11" s="300"/>
      <c r="BE11" s="300"/>
      <c r="BF11" s="308"/>
      <c r="BG11" s="309" t="s">
        <v>61</v>
      </c>
      <c r="BH11" s="310"/>
      <c r="BI11" s="310"/>
      <c r="BJ11" s="310"/>
      <c r="BK11" s="311"/>
      <c r="BL11" s="304" t="s">
        <v>62</v>
      </c>
      <c r="BM11" s="306" t="s">
        <v>63</v>
      </c>
      <c r="BN11" s="295" t="s">
        <v>64</v>
      </c>
      <c r="BO11" s="295" t="s">
        <v>65</v>
      </c>
      <c r="BP11" s="295" t="s">
        <v>66</v>
      </c>
      <c r="BQ11" s="295" t="s">
        <v>67</v>
      </c>
      <c r="BS11" s="299" t="s">
        <v>60</v>
      </c>
      <c r="BT11" s="300"/>
      <c r="BU11" s="300"/>
      <c r="BV11" s="300"/>
      <c r="BW11" s="153"/>
      <c r="BX11" s="301" t="s">
        <v>61</v>
      </c>
      <c r="BY11" s="302"/>
      <c r="BZ11" s="302"/>
      <c r="CA11" s="302"/>
      <c r="CB11" s="303"/>
      <c r="CC11" s="304" t="s">
        <v>62</v>
      </c>
      <c r="CD11" s="306" t="s">
        <v>63</v>
      </c>
      <c r="CE11" s="295" t="s">
        <v>64</v>
      </c>
      <c r="CF11" s="295" t="s">
        <v>65</v>
      </c>
      <c r="CG11" s="295" t="s">
        <v>66</v>
      </c>
      <c r="CH11" s="295" t="s">
        <v>67</v>
      </c>
    </row>
    <row r="12" spans="1:86" s="11" customFormat="1" ht="75" x14ac:dyDescent="0.25">
      <c r="A12" s="326"/>
      <c r="B12" s="326"/>
      <c r="C12" s="326"/>
      <c r="D12" s="326"/>
      <c r="E12" s="326"/>
      <c r="F12" s="329"/>
      <c r="G12" s="332"/>
      <c r="H12" s="30" t="s">
        <v>68</v>
      </c>
      <c r="I12" s="31" t="s">
        <v>69</v>
      </c>
      <c r="J12" s="31" t="s">
        <v>70</v>
      </c>
      <c r="K12" s="31" t="s">
        <v>71</v>
      </c>
      <c r="L12" s="31" t="s">
        <v>68</v>
      </c>
      <c r="M12" s="31" t="s">
        <v>69</v>
      </c>
      <c r="N12" s="31" t="s">
        <v>70</v>
      </c>
      <c r="O12" s="32" t="s">
        <v>71</v>
      </c>
      <c r="P12" s="33" t="s">
        <v>68</v>
      </c>
      <c r="Q12" s="31" t="s">
        <v>69</v>
      </c>
      <c r="R12" s="31" t="s">
        <v>70</v>
      </c>
      <c r="S12" s="31" t="s">
        <v>71</v>
      </c>
      <c r="T12" s="31" t="s">
        <v>68</v>
      </c>
      <c r="U12" s="31" t="s">
        <v>69</v>
      </c>
      <c r="V12" s="31" t="s">
        <v>70</v>
      </c>
      <c r="W12" s="32" t="s">
        <v>71</v>
      </c>
      <c r="X12" s="27" t="s">
        <v>72</v>
      </c>
      <c r="Y12" s="27" t="s">
        <v>73</v>
      </c>
      <c r="Z12" s="28" t="s">
        <v>74</v>
      </c>
      <c r="AA12" s="27" t="s">
        <v>73</v>
      </c>
      <c r="AB12" s="29" t="s">
        <v>75</v>
      </c>
      <c r="AC12" s="37" t="s">
        <v>62</v>
      </c>
      <c r="AD12" s="37" t="s">
        <v>63</v>
      </c>
      <c r="AE12" s="14" t="s">
        <v>64</v>
      </c>
      <c r="AF12" s="25" t="s">
        <v>65</v>
      </c>
      <c r="AG12" s="15" t="s">
        <v>66</v>
      </c>
      <c r="AH12" s="25" t="s">
        <v>67</v>
      </c>
      <c r="AI12" s="346"/>
      <c r="AK12" s="16" t="s">
        <v>72</v>
      </c>
      <c r="AL12" s="17" t="s">
        <v>73</v>
      </c>
      <c r="AM12" s="13" t="s">
        <v>74</v>
      </c>
      <c r="AN12" s="17" t="s">
        <v>73</v>
      </c>
      <c r="AO12" s="18" t="s">
        <v>75</v>
      </c>
      <c r="AP12" s="16" t="s">
        <v>72</v>
      </c>
      <c r="AQ12" s="17" t="s">
        <v>73</v>
      </c>
      <c r="AR12" s="17" t="s">
        <v>74</v>
      </c>
      <c r="AS12" s="19" t="s">
        <v>73</v>
      </c>
      <c r="AT12" s="18" t="s">
        <v>75</v>
      </c>
      <c r="AU12" s="305"/>
      <c r="AV12" s="307"/>
      <c r="AW12" s="296"/>
      <c r="AX12" s="296"/>
      <c r="AY12" s="296"/>
      <c r="AZ12" s="296"/>
      <c r="BB12" s="16" t="s">
        <v>72</v>
      </c>
      <c r="BC12" s="17" t="s">
        <v>73</v>
      </c>
      <c r="BD12" s="13" t="s">
        <v>74</v>
      </c>
      <c r="BE12" s="17" t="s">
        <v>73</v>
      </c>
      <c r="BF12" s="18" t="s">
        <v>75</v>
      </c>
      <c r="BG12" s="16" t="s">
        <v>72</v>
      </c>
      <c r="BH12" s="17" t="s">
        <v>73</v>
      </c>
      <c r="BI12" s="17" t="s">
        <v>74</v>
      </c>
      <c r="BJ12" s="19" t="s">
        <v>73</v>
      </c>
      <c r="BK12" s="18" t="s">
        <v>75</v>
      </c>
      <c r="BL12" s="305"/>
      <c r="BM12" s="307"/>
      <c r="BN12" s="296"/>
      <c r="BO12" s="296"/>
      <c r="BP12" s="296"/>
      <c r="BQ12" s="296"/>
      <c r="BR12" s="26"/>
      <c r="BS12" s="20" t="s">
        <v>72</v>
      </c>
      <c r="BT12" s="12" t="s">
        <v>73</v>
      </c>
      <c r="BU12" s="13" t="s">
        <v>74</v>
      </c>
      <c r="BV12" s="12" t="s">
        <v>73</v>
      </c>
      <c r="BW12" s="18" t="s">
        <v>75</v>
      </c>
      <c r="BX12" s="20" t="s">
        <v>72</v>
      </c>
      <c r="BY12" s="12" t="s">
        <v>73</v>
      </c>
      <c r="BZ12" s="27" t="s">
        <v>74</v>
      </c>
      <c r="CA12" s="12" t="s">
        <v>73</v>
      </c>
      <c r="CB12" s="18" t="s">
        <v>75</v>
      </c>
      <c r="CC12" s="305"/>
      <c r="CD12" s="307"/>
      <c r="CE12" s="296"/>
      <c r="CF12" s="296"/>
      <c r="CG12" s="296"/>
      <c r="CH12" s="296"/>
    </row>
    <row r="13" spans="1:86" s="4" customFormat="1" ht="118.5" customHeight="1" x14ac:dyDescent="0.25">
      <c r="A13" s="266" t="s">
        <v>76</v>
      </c>
      <c r="B13" s="227">
        <v>1</v>
      </c>
      <c r="C13" s="297" t="s">
        <v>77</v>
      </c>
      <c r="D13" s="298" t="s">
        <v>78</v>
      </c>
      <c r="E13" s="152" t="s">
        <v>79</v>
      </c>
      <c r="F13" s="291" t="s">
        <v>80</v>
      </c>
      <c r="G13" s="100" t="s">
        <v>81</v>
      </c>
      <c r="H13" s="293"/>
      <c r="I13" s="278"/>
      <c r="J13" s="279"/>
      <c r="K13" s="111">
        <v>351164</v>
      </c>
      <c r="L13" s="288"/>
      <c r="M13" s="278"/>
      <c r="N13" s="279"/>
      <c r="O13" s="111">
        <v>365640</v>
      </c>
      <c r="P13" s="278"/>
      <c r="Q13" s="278"/>
      <c r="R13" s="279"/>
      <c r="S13" s="282" t="s">
        <v>82</v>
      </c>
      <c r="T13" s="270"/>
      <c r="U13" s="271"/>
      <c r="V13" s="272"/>
      <c r="W13" s="276" t="s">
        <v>82</v>
      </c>
      <c r="X13" s="113"/>
      <c r="Y13" s="114"/>
      <c r="Z13" s="114"/>
      <c r="AA13" s="114"/>
      <c r="AB13" s="114"/>
      <c r="AC13" s="38"/>
      <c r="AD13" s="38"/>
      <c r="AE13" s="62" t="s">
        <v>83</v>
      </c>
      <c r="AF13" s="63"/>
      <c r="AG13" s="63"/>
      <c r="AH13" s="63"/>
      <c r="AI13" s="107"/>
      <c r="AK13" s="47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136" t="s">
        <v>84</v>
      </c>
      <c r="AX13" s="63"/>
      <c r="AY13" s="68"/>
      <c r="AZ13" s="22"/>
      <c r="BB13" s="155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7"/>
      <c r="BO13" s="158"/>
      <c r="BP13" s="159"/>
      <c r="BQ13" s="160"/>
      <c r="BR13" s="161"/>
      <c r="BS13" s="162">
        <f t="shared" ref="BS13:BS36" si="0">O13</f>
        <v>365640</v>
      </c>
      <c r="BT13" s="284">
        <f>IFERROR(((BS13/BS14)-1),"")</f>
        <v>-8.7564724699759067E-3</v>
      </c>
      <c r="BU13" s="163"/>
      <c r="BV13" s="284" t="str">
        <f>IFERROR(((BU13/BU14)-1),"")</f>
        <v/>
      </c>
      <c r="BW13" s="286">
        <f t="shared" ref="BW13" si="1">IFERROR(BV13/BT13,0)</f>
        <v>0</v>
      </c>
      <c r="BX13" s="164">
        <f>BS13</f>
        <v>365640</v>
      </c>
      <c r="BY13" s="284">
        <f>IFERROR(((BX13/BX14)-1),"")</f>
        <v>-8.7564724699759067E-3</v>
      </c>
      <c r="BZ13" s="51">
        <f>BU13</f>
        <v>0</v>
      </c>
      <c r="CA13" s="362" t="str">
        <f>IFERROR(((BZ13/BZ14)-1),"")</f>
        <v/>
      </c>
      <c r="CB13" s="364">
        <f t="shared" ref="CB13" si="2">IFERROR(CA13/BY13,0)</f>
        <v>0</v>
      </c>
      <c r="CC13" s="365"/>
      <c r="CD13" s="361"/>
      <c r="CE13" s="62"/>
      <c r="CF13" s="63"/>
      <c r="CG13" s="68"/>
      <c r="CH13" s="22"/>
    </row>
    <row r="14" spans="1:86" s="4" customFormat="1" ht="118.5" customHeight="1" x14ac:dyDescent="0.25">
      <c r="A14" s="267"/>
      <c r="B14" s="228"/>
      <c r="C14" s="269"/>
      <c r="D14" s="232"/>
      <c r="E14" s="151" t="s">
        <v>86</v>
      </c>
      <c r="F14" s="292"/>
      <c r="G14" s="101" t="s">
        <v>87</v>
      </c>
      <c r="H14" s="294"/>
      <c r="I14" s="280"/>
      <c r="J14" s="281"/>
      <c r="K14" s="115">
        <v>366784</v>
      </c>
      <c r="L14" s="289"/>
      <c r="M14" s="280"/>
      <c r="N14" s="281"/>
      <c r="O14" s="115">
        <v>368870</v>
      </c>
      <c r="P14" s="280"/>
      <c r="Q14" s="280"/>
      <c r="R14" s="281"/>
      <c r="S14" s="283"/>
      <c r="T14" s="273"/>
      <c r="U14" s="274"/>
      <c r="V14" s="275"/>
      <c r="W14" s="277"/>
      <c r="X14" s="117"/>
      <c r="Y14" s="118"/>
      <c r="Z14" s="118"/>
      <c r="AA14" s="118"/>
      <c r="AB14" s="118"/>
      <c r="AC14" s="39"/>
      <c r="AD14" s="39"/>
      <c r="AE14" s="57" t="s">
        <v>88</v>
      </c>
      <c r="AF14" s="64"/>
      <c r="AG14" s="64"/>
      <c r="AH14" s="64"/>
      <c r="AI14" s="108"/>
      <c r="AK14" s="48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137" t="s">
        <v>84</v>
      </c>
      <c r="AX14" s="64"/>
      <c r="AY14" s="64"/>
      <c r="AZ14" s="24"/>
      <c r="BB14" s="117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65"/>
      <c r="BO14" s="166"/>
      <c r="BP14" s="166"/>
      <c r="BQ14" s="167"/>
      <c r="BR14" s="161"/>
      <c r="BS14" s="134">
        <f t="shared" si="0"/>
        <v>368870</v>
      </c>
      <c r="BT14" s="285"/>
      <c r="BU14" s="135"/>
      <c r="BV14" s="285"/>
      <c r="BW14" s="204"/>
      <c r="BX14" s="141">
        <f>BS14</f>
        <v>368870</v>
      </c>
      <c r="BY14" s="285"/>
      <c r="BZ14" s="46">
        <f>BU14</f>
        <v>0</v>
      </c>
      <c r="CA14" s="363"/>
      <c r="CB14" s="354"/>
      <c r="CC14" s="356"/>
      <c r="CD14" s="358"/>
      <c r="CE14" s="57"/>
      <c r="CF14" s="64"/>
      <c r="CG14" s="64"/>
      <c r="CH14" s="24"/>
    </row>
    <row r="15" spans="1:86" s="4" customFormat="1" ht="107.25" customHeight="1" x14ac:dyDescent="0.25">
      <c r="A15" s="265" t="s">
        <v>89</v>
      </c>
      <c r="B15" s="290">
        <v>2</v>
      </c>
      <c r="C15" s="268" t="s">
        <v>90</v>
      </c>
      <c r="D15" s="231" t="s">
        <v>91</v>
      </c>
      <c r="E15" s="150" t="s">
        <v>92</v>
      </c>
      <c r="F15" s="291" t="s">
        <v>80</v>
      </c>
      <c r="G15" s="100" t="s">
        <v>81</v>
      </c>
      <c r="H15" s="293"/>
      <c r="I15" s="278"/>
      <c r="J15" s="279"/>
      <c r="K15" s="111">
        <v>3317</v>
      </c>
      <c r="L15" s="288"/>
      <c r="M15" s="278"/>
      <c r="N15" s="279"/>
      <c r="O15" s="179">
        <v>1614</v>
      </c>
      <c r="P15" s="278"/>
      <c r="Q15" s="278"/>
      <c r="R15" s="279"/>
      <c r="S15" s="282" t="s">
        <v>82</v>
      </c>
      <c r="T15" s="270"/>
      <c r="U15" s="271"/>
      <c r="V15" s="272"/>
      <c r="W15" s="276" t="s">
        <v>82</v>
      </c>
      <c r="X15" s="113"/>
      <c r="Y15" s="114"/>
      <c r="Z15" s="114"/>
      <c r="AA15" s="114"/>
      <c r="AB15" s="114"/>
      <c r="AC15" s="38"/>
      <c r="AD15" s="38"/>
      <c r="AE15" s="62" t="s">
        <v>93</v>
      </c>
      <c r="AF15" s="63"/>
      <c r="AG15" s="63"/>
      <c r="AH15" s="63"/>
      <c r="AI15" s="107"/>
      <c r="AK15" s="47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69"/>
      <c r="AX15" s="63"/>
      <c r="AY15" s="63"/>
      <c r="AZ15" s="22"/>
      <c r="BB15" s="113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81" t="s">
        <v>94</v>
      </c>
      <c r="BO15" s="158"/>
      <c r="BP15" s="158"/>
      <c r="BQ15" s="160"/>
      <c r="BR15" s="161"/>
      <c r="BS15" s="126">
        <f t="shared" si="0"/>
        <v>1614</v>
      </c>
      <c r="BT15" s="215">
        <f>IFERROR((BS15/BS16),"")</f>
        <v>4.5732743964637876E-2</v>
      </c>
      <c r="BU15" s="127"/>
      <c r="BV15" s="215" t="str">
        <f t="shared" ref="BV15" si="3">IFERROR((BU15/BU16),"")</f>
        <v/>
      </c>
      <c r="BW15" s="204">
        <f t="shared" ref="BW15" si="4">IFERROR(BV15/BT15,0)</f>
        <v>0</v>
      </c>
      <c r="BX15" s="140">
        <f t="shared" ref="BX15:BX20" si="5">BS15</f>
        <v>1614</v>
      </c>
      <c r="BY15" s="215">
        <f>IFERROR((BX15/BX16),"")</f>
        <v>4.5732743964637876E-2</v>
      </c>
      <c r="BZ15" s="45">
        <f t="shared" ref="BZ15:BZ20" si="6">BU15</f>
        <v>0</v>
      </c>
      <c r="CA15" s="359" t="str">
        <f t="shared" ref="CA15" si="7">IFERROR((BZ15/BZ16),"")</f>
        <v/>
      </c>
      <c r="CB15" s="354">
        <f t="shared" ref="CB15" si="8">IFERROR(CA15/BY15,0)</f>
        <v>0</v>
      </c>
      <c r="CC15" s="355"/>
      <c r="CD15" s="357"/>
      <c r="CE15" s="62"/>
      <c r="CF15" s="63"/>
      <c r="CG15" s="63"/>
      <c r="CH15" s="22"/>
    </row>
    <row r="16" spans="1:86" s="4" customFormat="1" ht="107.25" customHeight="1" x14ac:dyDescent="0.25">
      <c r="A16" s="266"/>
      <c r="B16" s="227"/>
      <c r="C16" s="269"/>
      <c r="D16" s="232"/>
      <c r="E16" s="151" t="s">
        <v>95</v>
      </c>
      <c r="F16" s="292"/>
      <c r="G16" s="101" t="s">
        <v>87</v>
      </c>
      <c r="H16" s="294"/>
      <c r="I16" s="280"/>
      <c r="J16" s="281"/>
      <c r="K16" s="115">
        <v>35779</v>
      </c>
      <c r="L16" s="289"/>
      <c r="M16" s="280"/>
      <c r="N16" s="281"/>
      <c r="O16" s="115">
        <v>35292</v>
      </c>
      <c r="P16" s="280"/>
      <c r="Q16" s="280"/>
      <c r="R16" s="281"/>
      <c r="S16" s="283"/>
      <c r="T16" s="273"/>
      <c r="U16" s="274"/>
      <c r="V16" s="275"/>
      <c r="W16" s="277"/>
      <c r="X16" s="117"/>
      <c r="Y16" s="118"/>
      <c r="Z16" s="118"/>
      <c r="AA16" s="118"/>
      <c r="AB16" s="118"/>
      <c r="AC16" s="39"/>
      <c r="AD16" s="39"/>
      <c r="AE16" s="57" t="s">
        <v>88</v>
      </c>
      <c r="AF16" s="64"/>
      <c r="AG16" s="64"/>
      <c r="AH16" s="64"/>
      <c r="AI16" s="108"/>
      <c r="AK16" s="48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137" t="s">
        <v>84</v>
      </c>
      <c r="AX16" s="64"/>
      <c r="AY16" s="64"/>
      <c r="AZ16" s="24"/>
      <c r="BB16" s="117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65"/>
      <c r="BO16" s="166"/>
      <c r="BP16" s="166"/>
      <c r="BQ16" s="167"/>
      <c r="BR16" s="161"/>
      <c r="BS16" s="134">
        <f t="shared" si="0"/>
        <v>35292</v>
      </c>
      <c r="BT16" s="216"/>
      <c r="BU16" s="135"/>
      <c r="BV16" s="216"/>
      <c r="BW16" s="204"/>
      <c r="BX16" s="141">
        <f t="shared" si="5"/>
        <v>35292</v>
      </c>
      <c r="BY16" s="216"/>
      <c r="BZ16" s="46">
        <f t="shared" si="6"/>
        <v>0</v>
      </c>
      <c r="CA16" s="360"/>
      <c r="CB16" s="354"/>
      <c r="CC16" s="356"/>
      <c r="CD16" s="358"/>
      <c r="CE16" s="57"/>
      <c r="CF16" s="64"/>
      <c r="CG16" s="64"/>
      <c r="CH16" s="24"/>
    </row>
    <row r="17" spans="1:86" s="4" customFormat="1" ht="107.25" customHeight="1" x14ac:dyDescent="0.25">
      <c r="A17" s="266"/>
      <c r="B17" s="227">
        <v>3</v>
      </c>
      <c r="C17" s="268" t="s">
        <v>96</v>
      </c>
      <c r="D17" s="231" t="s">
        <v>97</v>
      </c>
      <c r="E17" s="150" t="s">
        <v>98</v>
      </c>
      <c r="F17" s="291" t="s">
        <v>80</v>
      </c>
      <c r="G17" s="100" t="s">
        <v>81</v>
      </c>
      <c r="H17" s="293"/>
      <c r="I17" s="278"/>
      <c r="J17" s="279"/>
      <c r="K17" s="111">
        <v>4583</v>
      </c>
      <c r="L17" s="288"/>
      <c r="M17" s="278"/>
      <c r="N17" s="279"/>
      <c r="O17" s="111">
        <v>4583</v>
      </c>
      <c r="P17" s="278"/>
      <c r="Q17" s="278"/>
      <c r="R17" s="279"/>
      <c r="S17" s="282" t="s">
        <v>82</v>
      </c>
      <c r="T17" s="270"/>
      <c r="U17" s="271"/>
      <c r="V17" s="272"/>
      <c r="W17" s="276" t="s">
        <v>82</v>
      </c>
      <c r="X17" s="113"/>
      <c r="Y17" s="114"/>
      <c r="Z17" s="114"/>
      <c r="AA17" s="114"/>
      <c r="AB17" s="114"/>
      <c r="AC17" s="38"/>
      <c r="AD17" s="38"/>
      <c r="AE17" s="62" t="s">
        <v>93</v>
      </c>
      <c r="AF17" s="63"/>
      <c r="AG17" s="63"/>
      <c r="AH17" s="63"/>
      <c r="AI17" s="107"/>
      <c r="AK17" s="47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69"/>
      <c r="AX17" s="63"/>
      <c r="AY17" s="63"/>
      <c r="AZ17" s="22"/>
      <c r="BB17" s="113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57"/>
      <c r="BO17" s="158"/>
      <c r="BP17" s="158"/>
      <c r="BQ17" s="160"/>
      <c r="BR17" s="161"/>
      <c r="BS17" s="126">
        <f t="shared" si="0"/>
        <v>4583</v>
      </c>
      <c r="BT17" s="215">
        <f>IFERROR((BS17/BS18),"")</f>
        <v>4.1528480037695499E-2</v>
      </c>
      <c r="BU17" s="127"/>
      <c r="BV17" s="215" t="str">
        <f t="shared" ref="BV17" si="9">IFERROR((BU17/BU18),"")</f>
        <v/>
      </c>
      <c r="BW17" s="204">
        <f t="shared" ref="BW17" si="10">IFERROR(BV17/BT17,0)</f>
        <v>0</v>
      </c>
      <c r="BX17" s="140">
        <f t="shared" si="5"/>
        <v>4583</v>
      </c>
      <c r="BY17" s="215">
        <f>IFERROR((BX17/BX18),"")</f>
        <v>4.1528480037695499E-2</v>
      </c>
      <c r="BZ17" s="45">
        <f t="shared" si="6"/>
        <v>0</v>
      </c>
      <c r="CA17" s="359" t="str">
        <f t="shared" ref="CA17" si="11">IFERROR((BZ17/BZ18),"")</f>
        <v/>
      </c>
      <c r="CB17" s="354">
        <f t="shared" ref="CB17" si="12">IFERROR(CA17/BY17,0)</f>
        <v>0</v>
      </c>
      <c r="CC17" s="355"/>
      <c r="CD17" s="357"/>
      <c r="CE17" s="62"/>
      <c r="CF17" s="63"/>
      <c r="CG17" s="63"/>
      <c r="CH17" s="22"/>
    </row>
    <row r="18" spans="1:86" s="4" customFormat="1" ht="107.25" customHeight="1" x14ac:dyDescent="0.25">
      <c r="A18" s="266"/>
      <c r="B18" s="227"/>
      <c r="C18" s="269"/>
      <c r="D18" s="232"/>
      <c r="E18" s="151" t="s">
        <v>99</v>
      </c>
      <c r="F18" s="292"/>
      <c r="G18" s="101" t="s">
        <v>87</v>
      </c>
      <c r="H18" s="294"/>
      <c r="I18" s="280"/>
      <c r="J18" s="281"/>
      <c r="K18" s="115">
        <v>110885</v>
      </c>
      <c r="L18" s="289"/>
      <c r="M18" s="280"/>
      <c r="N18" s="281"/>
      <c r="O18" s="115">
        <v>110358</v>
      </c>
      <c r="P18" s="280"/>
      <c r="Q18" s="280"/>
      <c r="R18" s="281"/>
      <c r="S18" s="283"/>
      <c r="T18" s="273"/>
      <c r="U18" s="274"/>
      <c r="V18" s="275"/>
      <c r="W18" s="277"/>
      <c r="X18" s="117"/>
      <c r="Y18" s="118"/>
      <c r="Z18" s="118"/>
      <c r="AA18" s="118"/>
      <c r="AB18" s="118"/>
      <c r="AC18" s="39"/>
      <c r="AD18" s="39"/>
      <c r="AE18" s="57" t="s">
        <v>88</v>
      </c>
      <c r="AF18" s="64"/>
      <c r="AG18" s="64"/>
      <c r="AH18" s="64"/>
      <c r="AI18" s="108"/>
      <c r="AK18" s="48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137" t="s">
        <v>84</v>
      </c>
      <c r="AX18" s="64"/>
      <c r="AY18" s="64"/>
      <c r="AZ18" s="24"/>
      <c r="BB18" s="117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65"/>
      <c r="BO18" s="166"/>
      <c r="BP18" s="166"/>
      <c r="BQ18" s="167"/>
      <c r="BR18" s="161"/>
      <c r="BS18" s="134">
        <f t="shared" si="0"/>
        <v>110358</v>
      </c>
      <c r="BT18" s="216"/>
      <c r="BU18" s="135"/>
      <c r="BV18" s="216"/>
      <c r="BW18" s="204"/>
      <c r="BX18" s="141">
        <f t="shared" si="5"/>
        <v>110358</v>
      </c>
      <c r="BY18" s="216"/>
      <c r="BZ18" s="46">
        <f t="shared" si="6"/>
        <v>0</v>
      </c>
      <c r="CA18" s="360"/>
      <c r="CB18" s="354"/>
      <c r="CC18" s="356"/>
      <c r="CD18" s="358"/>
      <c r="CE18" s="57"/>
      <c r="CF18" s="64"/>
      <c r="CG18" s="64"/>
      <c r="CH18" s="24"/>
    </row>
    <row r="19" spans="1:86" s="4" customFormat="1" ht="107.25" customHeight="1" x14ac:dyDescent="0.25">
      <c r="A19" s="266"/>
      <c r="B19" s="227">
        <v>4</v>
      </c>
      <c r="C19" s="268" t="s">
        <v>100</v>
      </c>
      <c r="D19" s="231" t="s">
        <v>101</v>
      </c>
      <c r="E19" s="150" t="s">
        <v>102</v>
      </c>
      <c r="F19" s="291" t="s">
        <v>80</v>
      </c>
      <c r="G19" s="100" t="s">
        <v>81</v>
      </c>
      <c r="H19" s="293"/>
      <c r="I19" s="278"/>
      <c r="J19" s="279"/>
      <c r="K19" s="111">
        <v>7720</v>
      </c>
      <c r="L19" s="288"/>
      <c r="M19" s="278"/>
      <c r="N19" s="279"/>
      <c r="O19" s="179">
        <v>9110</v>
      </c>
      <c r="P19" s="278"/>
      <c r="Q19" s="278"/>
      <c r="R19" s="279"/>
      <c r="S19" s="282" t="s">
        <v>82</v>
      </c>
      <c r="T19" s="270"/>
      <c r="U19" s="271"/>
      <c r="V19" s="272"/>
      <c r="W19" s="276" t="s">
        <v>82</v>
      </c>
      <c r="X19" s="113"/>
      <c r="Y19" s="114"/>
      <c r="Z19" s="114"/>
      <c r="AA19" s="114"/>
      <c r="AB19" s="114"/>
      <c r="AC19" s="38"/>
      <c r="AD19" s="38"/>
      <c r="AE19" s="62" t="s">
        <v>93</v>
      </c>
      <c r="AF19" s="63"/>
      <c r="AG19" s="63"/>
      <c r="AH19" s="63"/>
      <c r="AI19" s="107"/>
      <c r="AK19" s="47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69"/>
      <c r="AX19" s="63"/>
      <c r="AY19" s="63"/>
      <c r="AZ19" s="22"/>
      <c r="BB19" s="113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81" t="s">
        <v>94</v>
      </c>
      <c r="BO19" s="158"/>
      <c r="BP19" s="158"/>
      <c r="BQ19" s="160"/>
      <c r="BR19" s="161"/>
      <c r="BS19" s="126">
        <f t="shared" si="0"/>
        <v>9110</v>
      </c>
      <c r="BT19" s="215">
        <f>IFERROR((BS19/BS20),"")</f>
        <v>4.0811755219066395E-2</v>
      </c>
      <c r="BU19" s="127"/>
      <c r="BV19" s="215" t="str">
        <f t="shared" ref="BV19" si="13">IFERROR((BU19/BU20),"")</f>
        <v/>
      </c>
      <c r="BW19" s="204">
        <f t="shared" ref="BW19" si="14">IFERROR(BV19/BT19,0)</f>
        <v>0</v>
      </c>
      <c r="BX19" s="140">
        <f t="shared" si="5"/>
        <v>9110</v>
      </c>
      <c r="BY19" s="215">
        <f>IFERROR((BX19/BX20),"")</f>
        <v>4.0811755219066395E-2</v>
      </c>
      <c r="BZ19" s="45">
        <f t="shared" si="6"/>
        <v>0</v>
      </c>
      <c r="CA19" s="359" t="str">
        <f t="shared" ref="CA19" si="15">IFERROR((BZ19/BZ20),"")</f>
        <v/>
      </c>
      <c r="CB19" s="354">
        <f t="shared" ref="CB19" si="16">IFERROR(CA19/BY19,0)</f>
        <v>0</v>
      </c>
      <c r="CC19" s="355"/>
      <c r="CD19" s="357"/>
      <c r="CE19" s="62"/>
      <c r="CF19" s="63"/>
      <c r="CG19" s="63"/>
      <c r="CH19" s="22"/>
    </row>
    <row r="20" spans="1:86" s="4" customFormat="1" ht="107.25" customHeight="1" x14ac:dyDescent="0.25">
      <c r="A20" s="266"/>
      <c r="B20" s="228"/>
      <c r="C20" s="269"/>
      <c r="D20" s="232"/>
      <c r="E20" s="151" t="s">
        <v>103</v>
      </c>
      <c r="F20" s="292"/>
      <c r="G20" s="101" t="s">
        <v>87</v>
      </c>
      <c r="H20" s="294"/>
      <c r="I20" s="280"/>
      <c r="J20" s="281"/>
      <c r="K20" s="115">
        <v>220120</v>
      </c>
      <c r="L20" s="289"/>
      <c r="M20" s="280"/>
      <c r="N20" s="281"/>
      <c r="O20" s="115">
        <v>223220</v>
      </c>
      <c r="P20" s="280"/>
      <c r="Q20" s="280"/>
      <c r="R20" s="281"/>
      <c r="S20" s="283"/>
      <c r="T20" s="273"/>
      <c r="U20" s="274"/>
      <c r="V20" s="275"/>
      <c r="W20" s="277"/>
      <c r="X20" s="117"/>
      <c r="Y20" s="118"/>
      <c r="Z20" s="118"/>
      <c r="AA20" s="118"/>
      <c r="AB20" s="118"/>
      <c r="AC20" s="39"/>
      <c r="AD20" s="39"/>
      <c r="AE20" s="57" t="s">
        <v>88</v>
      </c>
      <c r="AF20" s="64"/>
      <c r="AG20" s="64"/>
      <c r="AH20" s="64"/>
      <c r="AI20" s="108"/>
      <c r="AK20" s="48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37" t="s">
        <v>84</v>
      </c>
      <c r="AX20" s="64"/>
      <c r="AY20" s="64"/>
      <c r="AZ20" s="24"/>
      <c r="BB20" s="117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65"/>
      <c r="BO20" s="166"/>
      <c r="BP20" s="166"/>
      <c r="BQ20" s="167"/>
      <c r="BR20" s="161"/>
      <c r="BS20" s="134">
        <f t="shared" si="0"/>
        <v>223220</v>
      </c>
      <c r="BT20" s="216"/>
      <c r="BU20" s="135"/>
      <c r="BV20" s="216"/>
      <c r="BW20" s="204"/>
      <c r="BX20" s="141">
        <f t="shared" si="5"/>
        <v>223220</v>
      </c>
      <c r="BY20" s="216"/>
      <c r="BZ20" s="46">
        <f t="shared" si="6"/>
        <v>0</v>
      </c>
      <c r="CA20" s="360"/>
      <c r="CB20" s="354"/>
      <c r="CC20" s="356"/>
      <c r="CD20" s="358"/>
      <c r="CE20" s="57"/>
      <c r="CF20" s="64"/>
      <c r="CG20" s="64"/>
      <c r="CH20" s="24"/>
    </row>
    <row r="21" spans="1:86" s="4" customFormat="1" ht="237.75" customHeight="1" x14ac:dyDescent="0.25">
      <c r="A21" s="265" t="s">
        <v>104</v>
      </c>
      <c r="B21" s="227">
        <v>5</v>
      </c>
      <c r="C21" s="268" t="s">
        <v>105</v>
      </c>
      <c r="D21" s="231" t="s">
        <v>106</v>
      </c>
      <c r="E21" s="150" t="s">
        <v>107</v>
      </c>
      <c r="F21" s="233" t="s">
        <v>60</v>
      </c>
      <c r="G21" s="104" t="s">
        <v>108</v>
      </c>
      <c r="H21" s="111">
        <v>600</v>
      </c>
      <c r="I21" s="111">
        <v>1100</v>
      </c>
      <c r="J21" s="111">
        <v>1100</v>
      </c>
      <c r="K21" s="111">
        <v>1100</v>
      </c>
      <c r="L21" s="120"/>
      <c r="M21" s="111">
        <v>1100</v>
      </c>
      <c r="N21" s="111">
        <v>1100</v>
      </c>
      <c r="O21" s="111">
        <v>1100</v>
      </c>
      <c r="P21" s="121">
        <f t="shared" ref="P21:P36" si="17">H21</f>
        <v>600</v>
      </c>
      <c r="Q21" s="122">
        <f t="shared" ref="Q21:Q36" si="18">H21+I21</f>
        <v>1700</v>
      </c>
      <c r="R21" s="122">
        <f t="shared" ref="R21:R36" si="19">H21+I21+J21</f>
        <v>2800</v>
      </c>
      <c r="S21" s="123">
        <f t="shared" ref="S21:S36" si="20">H21+I21+J21+K21</f>
        <v>3900</v>
      </c>
      <c r="T21" s="120"/>
      <c r="U21" s="124">
        <f>H21+M21</f>
        <v>1700</v>
      </c>
      <c r="V21" s="124">
        <f t="shared" ref="V21:W23" si="21">U21+N21</f>
        <v>2800</v>
      </c>
      <c r="W21" s="125">
        <f t="shared" si="21"/>
        <v>3900</v>
      </c>
      <c r="X21" s="126">
        <f t="shared" ref="X21:X36" si="22">H21</f>
        <v>600</v>
      </c>
      <c r="Y21" s="235">
        <f>IFERROR((X21/X22),"")</f>
        <v>0.32171581769436997</v>
      </c>
      <c r="Z21" s="127">
        <v>193</v>
      </c>
      <c r="AA21" s="237">
        <f t="shared" ref="AA21" si="23">IFERROR((Z21/Z22),"")</f>
        <v>0.32991452991452991</v>
      </c>
      <c r="AB21" s="204">
        <f>IFERROR(AA21/Y21,0)</f>
        <v>1.0254843304843304</v>
      </c>
      <c r="AC21" s="239" t="s">
        <v>109</v>
      </c>
      <c r="AD21" s="241" t="s">
        <v>110</v>
      </c>
      <c r="AE21" s="54" t="s">
        <v>111</v>
      </c>
      <c r="AF21" s="56" t="s">
        <v>112</v>
      </c>
      <c r="AG21" s="56"/>
      <c r="AH21" s="56"/>
      <c r="AI21" s="225"/>
      <c r="AK21" s="126">
        <f>M21</f>
        <v>1100</v>
      </c>
      <c r="AL21" s="215">
        <f>IFERROR((AK21/AK22),"")</f>
        <v>0.29721696838692246</v>
      </c>
      <c r="AM21" s="127">
        <v>1497</v>
      </c>
      <c r="AN21" s="215">
        <f t="shared" ref="AN21" si="24">IFERROR((AM21/AM22),"")</f>
        <v>0.34911380597014924</v>
      </c>
      <c r="AO21" s="204">
        <f>IFERROR(AN21/AL21,0)</f>
        <v>1.1746092689959293</v>
      </c>
      <c r="AP21" s="140">
        <f>U21</f>
        <v>1700</v>
      </c>
      <c r="AQ21" s="215">
        <f>IFERROR((AP21/AP22),"")</f>
        <v>0.30542579949694576</v>
      </c>
      <c r="AR21" s="148">
        <f>Z21+AM21</f>
        <v>1690</v>
      </c>
      <c r="AS21" s="215">
        <f t="shared" ref="AS21" si="25">IFERROR((AR21/AR22),"")</f>
        <v>0.3468089472604145</v>
      </c>
      <c r="AT21" s="204">
        <f>IFERROR(AS21/AQ21,0)</f>
        <v>1.1354932943832159</v>
      </c>
      <c r="AU21" s="221" t="s">
        <v>113</v>
      </c>
      <c r="AV21" s="221" t="s">
        <v>114</v>
      </c>
      <c r="AW21" s="138"/>
      <c r="AX21" s="147">
        <v>1492</v>
      </c>
      <c r="AY21" s="143" t="s">
        <v>115</v>
      </c>
      <c r="AZ21" s="209"/>
      <c r="BB21" s="126">
        <f t="shared" ref="BB21:BB36" si="26">N21</f>
        <v>1100</v>
      </c>
      <c r="BC21" s="215">
        <f>IFERROR((BB21/BB22),"")</f>
        <v>0.25551684088269455</v>
      </c>
      <c r="BD21" s="127">
        <v>1689</v>
      </c>
      <c r="BE21" s="215">
        <f t="shared" ref="BE21" si="27">IFERROR((BD21/BD22),"")</f>
        <v>0.35327337377117757</v>
      </c>
      <c r="BF21" s="204">
        <f>IFERROR(BE21/BC21,0)</f>
        <v>1.3825835218953813</v>
      </c>
      <c r="BG21" s="140">
        <f>V21</f>
        <v>2800</v>
      </c>
      <c r="BH21" s="215">
        <f>IFERROR((BG21/BG22),"")</f>
        <v>0.28365920372809239</v>
      </c>
      <c r="BI21" s="168">
        <f>AR21+BD21</f>
        <v>3379</v>
      </c>
      <c r="BJ21" s="215">
        <f t="shared" ref="BJ21" si="28">IFERROR((BI21/BI22),"")</f>
        <v>0.35001035840066291</v>
      </c>
      <c r="BK21" s="204">
        <f>IFERROR(BJ21/BH21,0)</f>
        <v>1.2339115170617656</v>
      </c>
      <c r="BL21" s="217" t="s">
        <v>116</v>
      </c>
      <c r="BM21" s="219" t="s">
        <v>117</v>
      </c>
      <c r="BN21" s="169"/>
      <c r="BO21" s="182">
        <v>1689</v>
      </c>
      <c r="BP21" s="182" t="s">
        <v>83</v>
      </c>
      <c r="BQ21" s="213"/>
      <c r="BR21" s="161"/>
      <c r="BS21" s="126">
        <f t="shared" si="0"/>
        <v>1100</v>
      </c>
      <c r="BT21" s="215">
        <f>IFERROR((BS21/BS22),"")</f>
        <v>0.28780743066457354</v>
      </c>
      <c r="BU21" s="127"/>
      <c r="BV21" s="215" t="str">
        <f t="shared" ref="BV21" si="29">IFERROR((BU21/BU22),"")</f>
        <v/>
      </c>
      <c r="BW21" s="204">
        <f>IFERROR(BV21/BT21,0)</f>
        <v>0</v>
      </c>
      <c r="BX21" s="140">
        <f>W21</f>
        <v>3900</v>
      </c>
      <c r="BY21" s="215">
        <f>IFERROR((BX21/BX22),"")</f>
        <v>0.28481705981158256</v>
      </c>
      <c r="BZ21" s="45">
        <f>BI21+BU21</f>
        <v>3379</v>
      </c>
      <c r="CA21" s="359">
        <f t="shared" ref="CA21" si="30">IFERROR((BZ21/BZ22),"")</f>
        <v>0.35001035840066291</v>
      </c>
      <c r="CB21" s="354">
        <f>IFERROR(CA21/BY21,0)</f>
        <v>1.2288953429693019</v>
      </c>
      <c r="CC21" s="355"/>
      <c r="CD21" s="357"/>
      <c r="CE21" s="54"/>
      <c r="CF21" s="56"/>
      <c r="CG21" s="56"/>
      <c r="CH21" s="209"/>
    </row>
    <row r="22" spans="1:86" s="4" customFormat="1" ht="248.25" customHeight="1" x14ac:dyDescent="0.25">
      <c r="A22" s="266"/>
      <c r="B22" s="228"/>
      <c r="C22" s="269"/>
      <c r="D22" s="232"/>
      <c r="E22" s="151" t="s">
        <v>118</v>
      </c>
      <c r="F22" s="234"/>
      <c r="G22" s="103" t="s">
        <v>119</v>
      </c>
      <c r="H22" s="115">
        <v>1865</v>
      </c>
      <c r="I22" s="115">
        <v>3701</v>
      </c>
      <c r="J22" s="115">
        <v>4305</v>
      </c>
      <c r="K22" s="115">
        <v>2432</v>
      </c>
      <c r="L22" s="128"/>
      <c r="M22" s="115">
        <v>3701</v>
      </c>
      <c r="N22" s="115">
        <v>4305</v>
      </c>
      <c r="O22" s="180">
        <v>3822</v>
      </c>
      <c r="P22" s="129">
        <f t="shared" si="17"/>
        <v>1865</v>
      </c>
      <c r="Q22" s="130">
        <f t="shared" si="18"/>
        <v>5566</v>
      </c>
      <c r="R22" s="130">
        <f t="shared" si="19"/>
        <v>9871</v>
      </c>
      <c r="S22" s="131">
        <f t="shared" si="20"/>
        <v>12303</v>
      </c>
      <c r="T22" s="128"/>
      <c r="U22" s="132">
        <f>H22+M22</f>
        <v>5566</v>
      </c>
      <c r="V22" s="132">
        <f t="shared" si="21"/>
        <v>9871</v>
      </c>
      <c r="W22" s="133">
        <f t="shared" si="21"/>
        <v>13693</v>
      </c>
      <c r="X22" s="134">
        <f t="shared" si="22"/>
        <v>1865</v>
      </c>
      <c r="Y22" s="236"/>
      <c r="Z22" s="135">
        <v>585</v>
      </c>
      <c r="AA22" s="238"/>
      <c r="AB22" s="204"/>
      <c r="AC22" s="240"/>
      <c r="AD22" s="242"/>
      <c r="AE22" s="55" t="s">
        <v>120</v>
      </c>
      <c r="AF22" s="57" t="s">
        <v>121</v>
      </c>
      <c r="AG22" s="57"/>
      <c r="AH22" s="57"/>
      <c r="AI22" s="226"/>
      <c r="AK22" s="134">
        <f t="shared" ref="AK22:AK36" si="31">M22</f>
        <v>3701</v>
      </c>
      <c r="AL22" s="216"/>
      <c r="AM22" s="135">
        <f>1458+2830</f>
        <v>4288</v>
      </c>
      <c r="AN22" s="216"/>
      <c r="AO22" s="204"/>
      <c r="AP22" s="141">
        <f>U22</f>
        <v>5566</v>
      </c>
      <c r="AQ22" s="216"/>
      <c r="AR22" s="149">
        <f>Z22+AM22</f>
        <v>4873</v>
      </c>
      <c r="AS22" s="216"/>
      <c r="AT22" s="204"/>
      <c r="AU22" s="222"/>
      <c r="AV22" s="222"/>
      <c r="AW22" s="139"/>
      <c r="AX22" s="142" t="s">
        <v>122</v>
      </c>
      <c r="AY22" s="142" t="s">
        <v>123</v>
      </c>
      <c r="AZ22" s="210"/>
      <c r="BB22" s="134">
        <f t="shared" si="26"/>
        <v>4305</v>
      </c>
      <c r="BC22" s="216"/>
      <c r="BD22" s="135">
        <v>4781</v>
      </c>
      <c r="BE22" s="216"/>
      <c r="BF22" s="204"/>
      <c r="BG22" s="141">
        <f>V22</f>
        <v>9871</v>
      </c>
      <c r="BH22" s="216"/>
      <c r="BI22" s="171">
        <f>AR22+BD22</f>
        <v>9654</v>
      </c>
      <c r="BJ22" s="216"/>
      <c r="BK22" s="204"/>
      <c r="BL22" s="218"/>
      <c r="BM22" s="220"/>
      <c r="BN22" s="181" t="s">
        <v>94</v>
      </c>
      <c r="BO22" s="183">
        <v>4781</v>
      </c>
      <c r="BP22" s="183" t="s">
        <v>83</v>
      </c>
      <c r="BQ22" s="214"/>
      <c r="BR22" s="161"/>
      <c r="BS22" s="134">
        <f t="shared" si="0"/>
        <v>3822</v>
      </c>
      <c r="BT22" s="216"/>
      <c r="BU22" s="135"/>
      <c r="BV22" s="216"/>
      <c r="BW22" s="204"/>
      <c r="BX22" s="141">
        <f>W22</f>
        <v>13693</v>
      </c>
      <c r="BY22" s="216"/>
      <c r="BZ22" s="46">
        <f>BI22+BU22</f>
        <v>9654</v>
      </c>
      <c r="CA22" s="360"/>
      <c r="CB22" s="354"/>
      <c r="CC22" s="356"/>
      <c r="CD22" s="358"/>
      <c r="CE22" s="55"/>
      <c r="CF22" s="57"/>
      <c r="CG22" s="57"/>
      <c r="CH22" s="210"/>
    </row>
    <row r="23" spans="1:86" s="4" customFormat="1" ht="408" customHeight="1" x14ac:dyDescent="0.25">
      <c r="A23" s="266"/>
      <c r="B23" s="227">
        <v>6</v>
      </c>
      <c r="C23" s="268" t="s">
        <v>124</v>
      </c>
      <c r="D23" s="231" t="s">
        <v>125</v>
      </c>
      <c r="E23" s="150" t="s">
        <v>126</v>
      </c>
      <c r="F23" s="233" t="s">
        <v>60</v>
      </c>
      <c r="G23" s="102" t="s">
        <v>127</v>
      </c>
      <c r="H23" s="111">
        <v>12</v>
      </c>
      <c r="I23" s="111">
        <v>24</v>
      </c>
      <c r="J23" s="111">
        <v>29</v>
      </c>
      <c r="K23" s="111">
        <v>18</v>
      </c>
      <c r="L23" s="120"/>
      <c r="M23" s="111">
        <v>24</v>
      </c>
      <c r="N23" s="111">
        <v>29</v>
      </c>
      <c r="O23" s="111">
        <v>18</v>
      </c>
      <c r="P23" s="121">
        <f t="shared" si="17"/>
        <v>12</v>
      </c>
      <c r="Q23" s="122">
        <f t="shared" si="18"/>
        <v>36</v>
      </c>
      <c r="R23" s="122">
        <f t="shared" si="19"/>
        <v>65</v>
      </c>
      <c r="S23" s="123">
        <f t="shared" si="20"/>
        <v>83</v>
      </c>
      <c r="T23" s="120"/>
      <c r="U23" s="124">
        <f>H23+M23</f>
        <v>36</v>
      </c>
      <c r="V23" s="124">
        <f t="shared" si="21"/>
        <v>65</v>
      </c>
      <c r="W23" s="125">
        <f t="shared" si="21"/>
        <v>83</v>
      </c>
      <c r="X23" s="126">
        <f t="shared" si="22"/>
        <v>12</v>
      </c>
      <c r="Y23" s="235">
        <f>IFERROR((X23/X24),"")</f>
        <v>5.2863436123348019E-2</v>
      </c>
      <c r="Z23" s="127">
        <v>21</v>
      </c>
      <c r="AA23" s="237">
        <f t="shared" ref="AA23" si="32">IFERROR((Z23/Z24),"")</f>
        <v>3.4201954397394138E-2</v>
      </c>
      <c r="AB23" s="204">
        <f t="shared" ref="AB23" si="33">IFERROR(AA23/Y23,0)</f>
        <v>0.6469869706840391</v>
      </c>
      <c r="AC23" s="239" t="s">
        <v>128</v>
      </c>
      <c r="AD23" s="241" t="s">
        <v>129</v>
      </c>
      <c r="AE23" s="58" t="s">
        <v>130</v>
      </c>
      <c r="AF23" s="65" t="s">
        <v>83</v>
      </c>
      <c r="AG23" s="65"/>
      <c r="AH23" s="65"/>
      <c r="AI23" s="225"/>
      <c r="AK23" s="126">
        <f t="shared" si="31"/>
        <v>24</v>
      </c>
      <c r="AL23" s="215">
        <f>IFERROR((AK23/AK24),"")</f>
        <v>7.5235109717868343E-2</v>
      </c>
      <c r="AM23" s="127">
        <v>107</v>
      </c>
      <c r="AN23" s="215">
        <f t="shared" ref="AN23" si="34">IFERROR((AM23/AM24),"")</f>
        <v>0.18104906937394247</v>
      </c>
      <c r="AO23" s="204">
        <f t="shared" ref="AO23" si="35">IFERROR(AN23/AL23,0)</f>
        <v>2.4064438804286516</v>
      </c>
      <c r="AP23" s="140">
        <f>U23</f>
        <v>36</v>
      </c>
      <c r="AQ23" s="215">
        <f>IFERROR((AP23/AP24),"")</f>
        <v>0.11285266457680251</v>
      </c>
      <c r="AR23" s="148">
        <f>Z23+AM23</f>
        <v>128</v>
      </c>
      <c r="AS23" s="215">
        <f t="shared" ref="AS23" si="36">IFERROR((AR23/AR24),"")</f>
        <v>0.21658206429780033</v>
      </c>
      <c r="AT23" s="204">
        <f t="shared" ref="AT23" si="37">IFERROR(AS23/AQ23,0)</f>
        <v>1.9191577364166195</v>
      </c>
      <c r="AU23" s="221" t="s">
        <v>131</v>
      </c>
      <c r="AV23" s="221" t="s">
        <v>132</v>
      </c>
      <c r="AW23" s="138"/>
      <c r="AX23" s="143">
        <v>123</v>
      </c>
      <c r="AY23" s="143" t="s">
        <v>115</v>
      </c>
      <c r="AZ23" s="209"/>
      <c r="BB23" s="126">
        <f t="shared" si="26"/>
        <v>29</v>
      </c>
      <c r="BC23" s="215">
        <f>IFERROR((BB23/BB24),"")</f>
        <v>7.0559610705596104E-2</v>
      </c>
      <c r="BD23" s="127">
        <v>105</v>
      </c>
      <c r="BE23" s="215">
        <f t="shared" ref="BE23" si="38">IFERROR((BD23/BD24),"")</f>
        <v>0.14093959731543623</v>
      </c>
      <c r="BF23" s="204">
        <f t="shared" ref="BF23" si="39">IFERROR(BE23/BC23,0)</f>
        <v>1.9974542929877344</v>
      </c>
      <c r="BG23" s="140">
        <f>V23</f>
        <v>65</v>
      </c>
      <c r="BH23" s="215">
        <f>IFERROR((BG23/BG24),"")</f>
        <v>0.15815085158150852</v>
      </c>
      <c r="BI23" s="168">
        <f>AR23+BD23</f>
        <v>233</v>
      </c>
      <c r="BJ23" s="215">
        <f t="shared" ref="BJ23" si="40">IFERROR((BI23/BI24),"")</f>
        <v>0.31275167785234897</v>
      </c>
      <c r="BK23" s="204">
        <f t="shared" ref="BK23" si="41">IFERROR(BJ23/BH23,0)</f>
        <v>1.9775529168817758</v>
      </c>
      <c r="BL23" s="217" t="s">
        <v>133</v>
      </c>
      <c r="BM23" s="219" t="s">
        <v>134</v>
      </c>
      <c r="BN23" s="173"/>
      <c r="BO23" s="184">
        <v>109</v>
      </c>
      <c r="BP23" s="184" t="s">
        <v>135</v>
      </c>
      <c r="BQ23" s="213"/>
      <c r="BR23" s="161"/>
      <c r="BS23" s="126">
        <f t="shared" si="0"/>
        <v>18</v>
      </c>
      <c r="BT23" s="215">
        <f>IFERROR((BS23/BS24),"")</f>
        <v>3.8543897216274089E-2</v>
      </c>
      <c r="BU23" s="127"/>
      <c r="BV23" s="215" t="str">
        <f t="shared" ref="BV23" si="42">IFERROR((BU23/BU24),"")</f>
        <v/>
      </c>
      <c r="BW23" s="204">
        <f t="shared" ref="BW23" si="43">IFERROR(BV23/BT23,0)</f>
        <v>0</v>
      </c>
      <c r="BX23" s="140">
        <f>W23</f>
        <v>83</v>
      </c>
      <c r="BY23" s="215">
        <f>IFERROR((BX23/BX24),"")</f>
        <v>0.17773019271948609</v>
      </c>
      <c r="BZ23" s="45">
        <f>BI23+BU23</f>
        <v>233</v>
      </c>
      <c r="CA23" s="359" t="str">
        <f t="shared" ref="CA23" si="44">IFERROR((BZ23/BZ24),"")</f>
        <v/>
      </c>
      <c r="CB23" s="354">
        <f t="shared" ref="CB23" si="45">IFERROR(CA23/BY23,0)</f>
        <v>0</v>
      </c>
      <c r="CC23" s="355"/>
      <c r="CD23" s="357"/>
      <c r="CE23" s="58"/>
      <c r="CF23" s="65"/>
      <c r="CG23" s="65"/>
      <c r="CH23" s="209"/>
    </row>
    <row r="24" spans="1:86" s="4" customFormat="1" ht="408" customHeight="1" x14ac:dyDescent="0.25">
      <c r="A24" s="266"/>
      <c r="B24" s="228"/>
      <c r="C24" s="269"/>
      <c r="D24" s="232"/>
      <c r="E24" s="151" t="s">
        <v>136</v>
      </c>
      <c r="F24" s="234"/>
      <c r="G24" s="102" t="s">
        <v>137</v>
      </c>
      <c r="H24" s="115">
        <v>227</v>
      </c>
      <c r="I24" s="115">
        <v>319</v>
      </c>
      <c r="J24" s="115">
        <v>411</v>
      </c>
      <c r="K24" s="115">
        <v>467</v>
      </c>
      <c r="L24" s="128"/>
      <c r="M24" s="115">
        <v>319</v>
      </c>
      <c r="N24" s="115">
        <v>411</v>
      </c>
      <c r="O24" s="115">
        <v>467</v>
      </c>
      <c r="P24" s="129" t="s">
        <v>82</v>
      </c>
      <c r="Q24" s="130" t="s">
        <v>82</v>
      </c>
      <c r="R24" s="130" t="s">
        <v>82</v>
      </c>
      <c r="S24" s="131" t="s">
        <v>82</v>
      </c>
      <c r="T24" s="128"/>
      <c r="U24" s="262" t="s">
        <v>82</v>
      </c>
      <c r="V24" s="263"/>
      <c r="W24" s="264"/>
      <c r="X24" s="134">
        <f t="shared" si="22"/>
        <v>227</v>
      </c>
      <c r="Y24" s="236"/>
      <c r="Z24" s="135">
        <v>614</v>
      </c>
      <c r="AA24" s="238"/>
      <c r="AB24" s="204"/>
      <c r="AC24" s="240"/>
      <c r="AD24" s="242"/>
      <c r="AE24" s="60" t="s">
        <v>130</v>
      </c>
      <c r="AF24" s="66" t="s">
        <v>138</v>
      </c>
      <c r="AG24" s="66"/>
      <c r="AH24" s="66"/>
      <c r="AI24" s="226"/>
      <c r="AK24" s="134">
        <f t="shared" si="31"/>
        <v>319</v>
      </c>
      <c r="AL24" s="216"/>
      <c r="AM24" s="135">
        <v>591</v>
      </c>
      <c r="AN24" s="216"/>
      <c r="AO24" s="204"/>
      <c r="AP24" s="141">
        <f>M24</f>
        <v>319</v>
      </c>
      <c r="AQ24" s="216"/>
      <c r="AR24" s="149">
        <f>AM24</f>
        <v>591</v>
      </c>
      <c r="AS24" s="216"/>
      <c r="AT24" s="204"/>
      <c r="AU24" s="222"/>
      <c r="AV24" s="222"/>
      <c r="AW24" s="139"/>
      <c r="AX24" s="144">
        <v>734</v>
      </c>
      <c r="AY24" s="142" t="s">
        <v>115</v>
      </c>
      <c r="AZ24" s="210"/>
      <c r="BB24" s="134">
        <f t="shared" si="26"/>
        <v>411</v>
      </c>
      <c r="BC24" s="216"/>
      <c r="BD24" s="135">
        <v>745</v>
      </c>
      <c r="BE24" s="216"/>
      <c r="BF24" s="204"/>
      <c r="BG24" s="141">
        <f>N24</f>
        <v>411</v>
      </c>
      <c r="BH24" s="216"/>
      <c r="BI24" s="171">
        <f>BD24</f>
        <v>745</v>
      </c>
      <c r="BJ24" s="216"/>
      <c r="BK24" s="204"/>
      <c r="BL24" s="218"/>
      <c r="BM24" s="220"/>
      <c r="BN24" s="175"/>
      <c r="BO24" s="185">
        <v>770</v>
      </c>
      <c r="BP24" s="185" t="s">
        <v>135</v>
      </c>
      <c r="BQ24" s="214"/>
      <c r="BR24" s="161"/>
      <c r="BS24" s="134">
        <f t="shared" si="0"/>
        <v>467</v>
      </c>
      <c r="BT24" s="216"/>
      <c r="BU24" s="135"/>
      <c r="BV24" s="216"/>
      <c r="BW24" s="204"/>
      <c r="BX24" s="141">
        <f>O24</f>
        <v>467</v>
      </c>
      <c r="BY24" s="216"/>
      <c r="BZ24" s="46">
        <f>BU24</f>
        <v>0</v>
      </c>
      <c r="CA24" s="360"/>
      <c r="CB24" s="354"/>
      <c r="CC24" s="356"/>
      <c r="CD24" s="358"/>
      <c r="CE24" s="60"/>
      <c r="CF24" s="66"/>
      <c r="CG24" s="66"/>
      <c r="CH24" s="210"/>
    </row>
    <row r="25" spans="1:86" s="4" customFormat="1" ht="363.75" customHeight="1" x14ac:dyDescent="0.25">
      <c r="A25" s="266"/>
      <c r="B25" s="227">
        <v>7</v>
      </c>
      <c r="C25" s="229" t="s">
        <v>139</v>
      </c>
      <c r="D25" s="231" t="s">
        <v>140</v>
      </c>
      <c r="E25" s="150" t="s">
        <v>141</v>
      </c>
      <c r="F25" s="233" t="s">
        <v>60</v>
      </c>
      <c r="G25" s="102" t="s">
        <v>142</v>
      </c>
      <c r="H25" s="111">
        <v>2295</v>
      </c>
      <c r="I25" s="111">
        <v>4679</v>
      </c>
      <c r="J25" s="111">
        <v>5428</v>
      </c>
      <c r="K25" s="111">
        <v>3145</v>
      </c>
      <c r="L25" s="120"/>
      <c r="M25" s="111">
        <v>4679</v>
      </c>
      <c r="N25" s="111">
        <v>5428</v>
      </c>
      <c r="O25" s="179">
        <v>2832</v>
      </c>
      <c r="P25" s="121">
        <f t="shared" si="17"/>
        <v>2295</v>
      </c>
      <c r="Q25" s="122">
        <f t="shared" si="18"/>
        <v>6974</v>
      </c>
      <c r="R25" s="122">
        <f t="shared" si="19"/>
        <v>12402</v>
      </c>
      <c r="S25" s="123">
        <f t="shared" si="20"/>
        <v>15547</v>
      </c>
      <c r="T25" s="120"/>
      <c r="U25" s="124">
        <f>H25+M25</f>
        <v>6974</v>
      </c>
      <c r="V25" s="124">
        <f>U25+N25</f>
        <v>12402</v>
      </c>
      <c r="W25" s="125">
        <f>V25+O25</f>
        <v>15234</v>
      </c>
      <c r="X25" s="126">
        <f t="shared" si="22"/>
        <v>2295</v>
      </c>
      <c r="Y25" s="235">
        <f>IFERROR((X25/X26),"")</f>
        <v>0.20149253731343283</v>
      </c>
      <c r="Z25" s="127">
        <v>579</v>
      </c>
      <c r="AA25" s="237">
        <f t="shared" ref="AA25" si="46">IFERROR((Z25/Z26),"")</f>
        <v>3.920373755839935E-2</v>
      </c>
      <c r="AB25" s="204">
        <f t="shared" ref="AB25" si="47">IFERROR(AA25/Y25,0)</f>
        <v>0.19456669751205605</v>
      </c>
      <c r="AC25" s="239" t="s">
        <v>128</v>
      </c>
      <c r="AD25" s="241" t="s">
        <v>129</v>
      </c>
      <c r="AE25" s="58" t="s">
        <v>130</v>
      </c>
      <c r="AF25" s="59" t="s">
        <v>83</v>
      </c>
      <c r="AG25" s="59"/>
      <c r="AH25" s="59"/>
      <c r="AI25" s="225"/>
      <c r="AK25" s="126">
        <f t="shared" si="31"/>
        <v>4679</v>
      </c>
      <c r="AL25" s="215">
        <f>IFERROR((AK25/AK26),"")</f>
        <v>0.29509334006054488</v>
      </c>
      <c r="AM25" s="127">
        <v>4944</v>
      </c>
      <c r="AN25" s="215">
        <f t="shared" ref="AN25" si="48">IFERROR((AM25/AM26),"")</f>
        <v>0.30207124091159038</v>
      </c>
      <c r="AO25" s="204">
        <f t="shared" ref="AO25" si="49">IFERROR(AN25/AL25,0)</f>
        <v>1.023646419297751</v>
      </c>
      <c r="AP25" s="140">
        <f>U25</f>
        <v>6974</v>
      </c>
      <c r="AQ25" s="215">
        <f>IFERROR((AP25/AP26),"")</f>
        <v>0.4398335015136226</v>
      </c>
      <c r="AR25" s="148">
        <f>Z25+AM25</f>
        <v>5523</v>
      </c>
      <c r="AS25" s="215">
        <f t="shared" ref="AS25" si="50">IFERROR((AR25/AR26),"")</f>
        <v>0.33744730249893079</v>
      </c>
      <c r="AT25" s="204">
        <f t="shared" ref="AT25" si="51">IFERROR(AS25/AQ25,0)</f>
        <v>0.7672160063698088</v>
      </c>
      <c r="AU25" s="221" t="s">
        <v>131</v>
      </c>
      <c r="AV25" s="221" t="s">
        <v>132</v>
      </c>
      <c r="AW25" s="138"/>
      <c r="AX25" s="145">
        <v>4944</v>
      </c>
      <c r="AY25" s="145" t="s">
        <v>143</v>
      </c>
      <c r="AZ25" s="223"/>
      <c r="BB25" s="126">
        <f t="shared" si="26"/>
        <v>5428</v>
      </c>
      <c r="BC25" s="215">
        <f>IFERROR((BB25/BB26),"")</f>
        <v>0.26649646504320501</v>
      </c>
      <c r="BD25" s="127">
        <v>5338</v>
      </c>
      <c r="BE25" s="215">
        <f t="shared" ref="BE25" si="52">IFERROR((BD25/BD26),"")</f>
        <v>0.33725044225423301</v>
      </c>
      <c r="BF25" s="204">
        <f t="shared" ref="BF25" si="53">IFERROR(BE25/BC25,0)</f>
        <v>1.2654968695346756</v>
      </c>
      <c r="BG25" s="140">
        <f>V25</f>
        <v>12402</v>
      </c>
      <c r="BH25" s="215">
        <f>IFERROR((BG25/BG26),"")</f>
        <v>0.60889630793401417</v>
      </c>
      <c r="BI25" s="168">
        <f>AR25+BD25</f>
        <v>10861</v>
      </c>
      <c r="BJ25" s="215">
        <f t="shared" ref="BJ25" si="54">IFERROR((BI25/BI26),"")</f>
        <v>0.68618903209502147</v>
      </c>
      <c r="BK25" s="204">
        <f t="shared" ref="BK25" si="55">IFERROR(BJ25/BH25,0)</f>
        <v>1.126939058676939</v>
      </c>
      <c r="BL25" s="217" t="s">
        <v>144</v>
      </c>
      <c r="BM25" s="219" t="s">
        <v>145</v>
      </c>
      <c r="BN25" s="181" t="s">
        <v>94</v>
      </c>
      <c r="BO25" s="186">
        <v>5338</v>
      </c>
      <c r="BP25" s="182" t="s">
        <v>83</v>
      </c>
      <c r="BQ25" s="213"/>
      <c r="BR25" s="161"/>
      <c r="BS25" s="126">
        <f t="shared" si="0"/>
        <v>2832</v>
      </c>
      <c r="BT25" s="215">
        <f>IFERROR((BS25/BS26),"")</f>
        <v>0.12608521437157741</v>
      </c>
      <c r="BU25" s="127"/>
      <c r="BV25" s="215" t="str">
        <f t="shared" ref="BV25" si="56">IFERROR((BU25/BU26),"")</f>
        <v/>
      </c>
      <c r="BW25" s="204">
        <f t="shared" ref="BW25" si="57">IFERROR(BV25/BT25,0)</f>
        <v>0</v>
      </c>
      <c r="BX25" s="140">
        <f>W25</f>
        <v>15234</v>
      </c>
      <c r="BY25" s="215">
        <f>IFERROR((BX25/BX26),"")</f>
        <v>0.67824228663015895</v>
      </c>
      <c r="BZ25" s="45">
        <f>BI25+BU25</f>
        <v>10861</v>
      </c>
      <c r="CA25" s="359" t="str">
        <f t="shared" ref="CA25" si="58">IFERROR((BZ25/BZ26),"")</f>
        <v/>
      </c>
      <c r="CB25" s="354">
        <f t="shared" ref="CB25" si="59">IFERROR(CA25/BY25,0)</f>
        <v>0</v>
      </c>
      <c r="CC25" s="355"/>
      <c r="CD25" s="357"/>
      <c r="CE25" s="58"/>
      <c r="CF25" s="59"/>
      <c r="CG25" s="59"/>
      <c r="CH25" s="209"/>
    </row>
    <row r="26" spans="1:86" s="4" customFormat="1" ht="244.5" customHeight="1" x14ac:dyDescent="0.25">
      <c r="A26" s="266"/>
      <c r="B26" s="228"/>
      <c r="C26" s="230"/>
      <c r="D26" s="232"/>
      <c r="E26" s="151" t="s">
        <v>146</v>
      </c>
      <c r="F26" s="234"/>
      <c r="G26" s="103" t="s">
        <v>147</v>
      </c>
      <c r="H26" s="115">
        <v>11390</v>
      </c>
      <c r="I26" s="115">
        <v>15856</v>
      </c>
      <c r="J26" s="115">
        <v>20368</v>
      </c>
      <c r="K26" s="115">
        <v>22461</v>
      </c>
      <c r="L26" s="128"/>
      <c r="M26" s="115">
        <v>15856</v>
      </c>
      <c r="N26" s="115">
        <v>20368</v>
      </c>
      <c r="O26" s="115">
        <v>22461</v>
      </c>
      <c r="P26" s="256" t="s">
        <v>82</v>
      </c>
      <c r="Q26" s="257"/>
      <c r="R26" s="257"/>
      <c r="S26" s="258"/>
      <c r="T26" s="128"/>
      <c r="U26" s="262" t="s">
        <v>82</v>
      </c>
      <c r="V26" s="263"/>
      <c r="W26" s="264"/>
      <c r="X26" s="134">
        <f>H26</f>
        <v>11390</v>
      </c>
      <c r="Y26" s="236"/>
      <c r="Z26" s="135">
        <v>14769</v>
      </c>
      <c r="AA26" s="238"/>
      <c r="AB26" s="204"/>
      <c r="AC26" s="240"/>
      <c r="AD26" s="242"/>
      <c r="AE26" s="60" t="s">
        <v>130</v>
      </c>
      <c r="AF26" s="61" t="s">
        <v>83</v>
      </c>
      <c r="AG26" s="61"/>
      <c r="AH26" s="61"/>
      <c r="AI26" s="226"/>
      <c r="AK26" s="134">
        <f t="shared" si="31"/>
        <v>15856</v>
      </c>
      <c r="AL26" s="216"/>
      <c r="AM26" s="135">
        <f>2391+4301+9675</f>
        <v>16367</v>
      </c>
      <c r="AN26" s="216"/>
      <c r="AO26" s="204"/>
      <c r="AP26" s="141">
        <f>M26</f>
        <v>15856</v>
      </c>
      <c r="AQ26" s="216"/>
      <c r="AR26" s="149">
        <f>AM26</f>
        <v>16367</v>
      </c>
      <c r="AS26" s="216"/>
      <c r="AT26" s="204"/>
      <c r="AU26" s="222"/>
      <c r="AV26" s="222"/>
      <c r="AW26" s="139"/>
      <c r="AX26" s="146">
        <v>16367</v>
      </c>
      <c r="AY26" s="142" t="s">
        <v>123</v>
      </c>
      <c r="AZ26" s="224"/>
      <c r="BB26" s="134">
        <f t="shared" si="26"/>
        <v>20368</v>
      </c>
      <c r="BC26" s="216"/>
      <c r="BD26" s="135">
        <v>15828</v>
      </c>
      <c r="BE26" s="216"/>
      <c r="BF26" s="204"/>
      <c r="BG26" s="141">
        <f>N26</f>
        <v>20368</v>
      </c>
      <c r="BH26" s="216"/>
      <c r="BI26" s="171">
        <f>BD26</f>
        <v>15828</v>
      </c>
      <c r="BJ26" s="216"/>
      <c r="BK26" s="204"/>
      <c r="BL26" s="218"/>
      <c r="BM26" s="220"/>
      <c r="BN26" s="175"/>
      <c r="BO26" s="187">
        <v>15828</v>
      </c>
      <c r="BP26" s="183" t="s">
        <v>83</v>
      </c>
      <c r="BQ26" s="214"/>
      <c r="BR26" s="161"/>
      <c r="BS26" s="134">
        <f t="shared" si="0"/>
        <v>22461</v>
      </c>
      <c r="BT26" s="216"/>
      <c r="BU26" s="135"/>
      <c r="BV26" s="216"/>
      <c r="BW26" s="204"/>
      <c r="BX26" s="141">
        <f>O26</f>
        <v>22461</v>
      </c>
      <c r="BY26" s="216"/>
      <c r="BZ26" s="46">
        <f>BU26</f>
        <v>0</v>
      </c>
      <c r="CA26" s="360"/>
      <c r="CB26" s="354"/>
      <c r="CC26" s="356"/>
      <c r="CD26" s="358"/>
      <c r="CE26" s="60"/>
      <c r="CF26" s="61"/>
      <c r="CG26" s="61"/>
      <c r="CH26" s="210"/>
    </row>
    <row r="27" spans="1:86" s="4" customFormat="1" ht="244.5" customHeight="1" x14ac:dyDescent="0.25">
      <c r="A27" s="265" t="s">
        <v>148</v>
      </c>
      <c r="B27" s="227">
        <v>8</v>
      </c>
      <c r="C27" s="229" t="s">
        <v>149</v>
      </c>
      <c r="D27" s="231" t="s">
        <v>150</v>
      </c>
      <c r="E27" s="150" t="s">
        <v>151</v>
      </c>
      <c r="F27" s="233" t="s">
        <v>60</v>
      </c>
      <c r="G27" s="109" t="s">
        <v>152</v>
      </c>
      <c r="H27" s="111">
        <v>11490</v>
      </c>
      <c r="I27" s="111">
        <v>18560</v>
      </c>
      <c r="J27" s="111">
        <v>20360</v>
      </c>
      <c r="K27" s="111">
        <v>18890</v>
      </c>
      <c r="L27" s="120"/>
      <c r="M27" s="111">
        <v>18560</v>
      </c>
      <c r="N27" s="111">
        <v>20360</v>
      </c>
      <c r="O27" s="111">
        <v>18890</v>
      </c>
      <c r="P27" s="256" t="s">
        <v>82</v>
      </c>
      <c r="Q27" s="257"/>
      <c r="R27" s="257"/>
      <c r="S27" s="258"/>
      <c r="T27" s="120"/>
      <c r="U27" s="259" t="s">
        <v>82</v>
      </c>
      <c r="V27" s="260"/>
      <c r="W27" s="261"/>
      <c r="X27" s="126">
        <f t="shared" si="22"/>
        <v>11490</v>
      </c>
      <c r="Y27" s="235">
        <f>IFERROR((X27/X28),"")</f>
        <v>0.76421682740272701</v>
      </c>
      <c r="Z27" s="127">
        <v>10226</v>
      </c>
      <c r="AA27" s="237">
        <f t="shared" ref="AA27" si="60">IFERROR((Z27/Z28),"")</f>
        <v>0.69668892219648448</v>
      </c>
      <c r="AB27" s="204">
        <f t="shared" ref="AB27" si="61">IFERROR(AA27/Y27,0)</f>
        <v>0.91163776720836764</v>
      </c>
      <c r="AC27" s="239" t="s">
        <v>153</v>
      </c>
      <c r="AD27" s="241" t="s">
        <v>154</v>
      </c>
      <c r="AE27" s="54" t="s">
        <v>155</v>
      </c>
      <c r="AF27" s="59" t="s">
        <v>83</v>
      </c>
      <c r="AG27" s="59"/>
      <c r="AH27" s="59"/>
      <c r="AI27" s="225"/>
      <c r="AK27" s="126">
        <f t="shared" si="31"/>
        <v>18560</v>
      </c>
      <c r="AL27" s="215">
        <f>IFERROR((AK27/AK28),"")</f>
        <v>0.79113384484228477</v>
      </c>
      <c r="AM27" s="127">
        <v>10025</v>
      </c>
      <c r="AN27" s="215">
        <f t="shared" ref="AN27" si="62">IFERROR((AM27/AM28),"")</f>
        <v>0.63992084769564661</v>
      </c>
      <c r="AO27" s="204">
        <f t="shared" ref="AO27" si="63">IFERROR(AN27/AL27,0)</f>
        <v>0.80886546804632919</v>
      </c>
      <c r="AP27" s="140">
        <f>M27</f>
        <v>18560</v>
      </c>
      <c r="AQ27" s="215">
        <f>IFERROR((AP27/AP28),"")</f>
        <v>0.79113384484228477</v>
      </c>
      <c r="AR27" s="148">
        <f>AM27</f>
        <v>10025</v>
      </c>
      <c r="AS27" s="215">
        <f t="shared" ref="AS27" si="64">IFERROR((AR27/AR28),"")</f>
        <v>0.63992084769564661</v>
      </c>
      <c r="AT27" s="204">
        <f t="shared" ref="AT27" si="65">IFERROR(AS27/AQ27,0)</f>
        <v>0.80886546804632919</v>
      </c>
      <c r="AU27" s="221" t="s">
        <v>156</v>
      </c>
      <c r="AV27" s="221" t="s">
        <v>157</v>
      </c>
      <c r="AW27" s="138"/>
      <c r="AX27" s="145">
        <v>10025</v>
      </c>
      <c r="AY27" s="145" t="s">
        <v>143</v>
      </c>
      <c r="AZ27" s="223"/>
      <c r="BB27" s="126">
        <f t="shared" si="26"/>
        <v>20360</v>
      </c>
      <c r="BC27" s="215">
        <f>IFERROR((BB27/BB28),"")</f>
        <v>0.83717105263157898</v>
      </c>
      <c r="BD27" s="127">
        <v>9373</v>
      </c>
      <c r="BE27" s="215">
        <f t="shared" ref="BE27" si="66">IFERROR((BD27/BD28),"")</f>
        <v>0.62295626744649746</v>
      </c>
      <c r="BF27" s="204">
        <f t="shared" ref="BF27" si="67">IFERROR(BE27/BC27,0)</f>
        <v>0.74412064952351753</v>
      </c>
      <c r="BG27" s="140">
        <f>N27</f>
        <v>20360</v>
      </c>
      <c r="BH27" s="215">
        <f>IFERROR((BG27/BG28),"")</f>
        <v>0.83717105263157898</v>
      </c>
      <c r="BI27" s="168">
        <f>BD27</f>
        <v>9373</v>
      </c>
      <c r="BJ27" s="215">
        <f t="shared" ref="BJ27" si="68">IFERROR((BI27/BI28),"")</f>
        <v>0.62295626744649746</v>
      </c>
      <c r="BK27" s="204">
        <f t="shared" ref="BK27" si="69">IFERROR(BJ27/BH27,0)</f>
        <v>0.74412064952351753</v>
      </c>
      <c r="BL27" s="217" t="s">
        <v>158</v>
      </c>
      <c r="BM27" s="219" t="s">
        <v>159</v>
      </c>
      <c r="BN27" s="169"/>
      <c r="BO27" s="186">
        <v>9373</v>
      </c>
      <c r="BP27" s="182" t="s">
        <v>83</v>
      </c>
      <c r="BQ27" s="213"/>
      <c r="BR27" s="161"/>
      <c r="BS27" s="126">
        <f t="shared" si="0"/>
        <v>18890</v>
      </c>
      <c r="BT27" s="215">
        <f>IFERROR((BS27/BS28),"")</f>
        <v>0.82887231241772708</v>
      </c>
      <c r="BU27" s="127"/>
      <c r="BV27" s="215" t="str">
        <f t="shared" ref="BV27" si="70">IFERROR((BU27/BU28),"")</f>
        <v/>
      </c>
      <c r="BW27" s="204">
        <f t="shared" ref="BW27" si="71">IFERROR(BV27/BT27,0)</f>
        <v>0</v>
      </c>
      <c r="BX27" s="140">
        <f>O27</f>
        <v>18890</v>
      </c>
      <c r="BY27" s="215">
        <f>IFERROR((BX27/BX28),"")</f>
        <v>0.82887231241772708</v>
      </c>
      <c r="BZ27" s="45">
        <f>BU27</f>
        <v>0</v>
      </c>
      <c r="CA27" s="359" t="str">
        <f t="shared" ref="CA27" si="72">IFERROR((BZ27/BZ28),"")</f>
        <v/>
      </c>
      <c r="CB27" s="354">
        <f t="shared" ref="CB27" si="73">IFERROR(CA27/BY27,0)</f>
        <v>0</v>
      </c>
      <c r="CC27" s="355"/>
      <c r="CD27" s="357"/>
      <c r="CE27" s="54"/>
      <c r="CF27" s="59"/>
      <c r="CG27" s="59"/>
      <c r="CH27" s="209"/>
    </row>
    <row r="28" spans="1:86" s="4" customFormat="1" ht="244.5" customHeight="1" x14ac:dyDescent="0.25">
      <c r="A28" s="266"/>
      <c r="B28" s="228"/>
      <c r="C28" s="230"/>
      <c r="D28" s="232"/>
      <c r="E28" s="151" t="s">
        <v>160</v>
      </c>
      <c r="F28" s="234"/>
      <c r="G28" s="110" t="s">
        <v>161</v>
      </c>
      <c r="H28" s="115">
        <v>15035</v>
      </c>
      <c r="I28" s="115">
        <v>23460</v>
      </c>
      <c r="J28" s="115">
        <v>24320</v>
      </c>
      <c r="K28" s="115">
        <v>22790</v>
      </c>
      <c r="L28" s="128"/>
      <c r="M28" s="115">
        <v>23460</v>
      </c>
      <c r="N28" s="115">
        <v>24320</v>
      </c>
      <c r="O28" s="115">
        <v>22790</v>
      </c>
      <c r="P28" s="256" t="s">
        <v>82</v>
      </c>
      <c r="Q28" s="257"/>
      <c r="R28" s="257"/>
      <c r="S28" s="258"/>
      <c r="T28" s="128"/>
      <c r="U28" s="262" t="s">
        <v>82</v>
      </c>
      <c r="V28" s="263"/>
      <c r="W28" s="264"/>
      <c r="X28" s="134">
        <f t="shared" si="22"/>
        <v>15035</v>
      </c>
      <c r="Y28" s="236"/>
      <c r="Z28" s="135">
        <v>14678</v>
      </c>
      <c r="AA28" s="238"/>
      <c r="AB28" s="204"/>
      <c r="AC28" s="240"/>
      <c r="AD28" s="242"/>
      <c r="AE28" s="60" t="s">
        <v>155</v>
      </c>
      <c r="AF28" s="61" t="s">
        <v>83</v>
      </c>
      <c r="AG28" s="61"/>
      <c r="AH28" s="61"/>
      <c r="AI28" s="226"/>
      <c r="AK28" s="134">
        <f t="shared" si="31"/>
        <v>23460</v>
      </c>
      <c r="AL28" s="216"/>
      <c r="AM28" s="135">
        <v>15666</v>
      </c>
      <c r="AN28" s="216"/>
      <c r="AO28" s="204"/>
      <c r="AP28" s="141">
        <f>M28</f>
        <v>23460</v>
      </c>
      <c r="AQ28" s="216"/>
      <c r="AR28" s="149">
        <f>AM28</f>
        <v>15666</v>
      </c>
      <c r="AS28" s="216"/>
      <c r="AT28" s="204"/>
      <c r="AU28" s="222"/>
      <c r="AV28" s="222"/>
      <c r="AW28" s="139"/>
      <c r="AX28" s="146">
        <v>15666</v>
      </c>
      <c r="AY28" s="142" t="s">
        <v>123</v>
      </c>
      <c r="AZ28" s="224"/>
      <c r="BB28" s="134">
        <f t="shared" si="26"/>
        <v>24320</v>
      </c>
      <c r="BC28" s="216"/>
      <c r="BD28" s="135">
        <v>15046</v>
      </c>
      <c r="BE28" s="216"/>
      <c r="BF28" s="204"/>
      <c r="BG28" s="141">
        <f>N28</f>
        <v>24320</v>
      </c>
      <c r="BH28" s="216"/>
      <c r="BI28" s="171">
        <f>BD28</f>
        <v>15046</v>
      </c>
      <c r="BJ28" s="216"/>
      <c r="BK28" s="204"/>
      <c r="BL28" s="218"/>
      <c r="BM28" s="220"/>
      <c r="BN28" s="175"/>
      <c r="BO28" s="187">
        <v>15046</v>
      </c>
      <c r="BP28" s="183" t="s">
        <v>83</v>
      </c>
      <c r="BQ28" s="214"/>
      <c r="BR28" s="161"/>
      <c r="BS28" s="134">
        <f t="shared" si="0"/>
        <v>22790</v>
      </c>
      <c r="BT28" s="216"/>
      <c r="BU28" s="135"/>
      <c r="BV28" s="216"/>
      <c r="BW28" s="204"/>
      <c r="BX28" s="141">
        <f>O28</f>
        <v>22790</v>
      </c>
      <c r="BY28" s="216"/>
      <c r="BZ28" s="46">
        <f>BU28</f>
        <v>0</v>
      </c>
      <c r="CA28" s="360"/>
      <c r="CB28" s="354"/>
      <c r="CC28" s="356"/>
      <c r="CD28" s="358"/>
      <c r="CE28" s="60"/>
      <c r="CF28" s="61"/>
      <c r="CG28" s="61"/>
      <c r="CH28" s="210"/>
    </row>
    <row r="29" spans="1:86" s="4" customFormat="1" ht="171.75" customHeight="1" x14ac:dyDescent="0.25">
      <c r="A29" s="266"/>
      <c r="B29" s="227">
        <v>9</v>
      </c>
      <c r="C29" s="229" t="s">
        <v>162</v>
      </c>
      <c r="D29" s="231" t="s">
        <v>163</v>
      </c>
      <c r="E29" s="150" t="s">
        <v>164</v>
      </c>
      <c r="F29" s="233" t="s">
        <v>60</v>
      </c>
      <c r="G29" s="102" t="s">
        <v>165</v>
      </c>
      <c r="H29" s="111">
        <v>1378</v>
      </c>
      <c r="I29" s="111">
        <v>2756</v>
      </c>
      <c r="J29" s="111">
        <v>3215</v>
      </c>
      <c r="K29" s="111">
        <v>1840</v>
      </c>
      <c r="L29" s="120"/>
      <c r="M29" s="111">
        <v>2756</v>
      </c>
      <c r="N29" s="111">
        <v>3215</v>
      </c>
      <c r="O29" s="111">
        <v>1840</v>
      </c>
      <c r="P29" s="121">
        <f t="shared" si="17"/>
        <v>1378</v>
      </c>
      <c r="Q29" s="122">
        <f t="shared" si="18"/>
        <v>4134</v>
      </c>
      <c r="R29" s="122">
        <f t="shared" si="19"/>
        <v>7349</v>
      </c>
      <c r="S29" s="123">
        <f t="shared" si="20"/>
        <v>9189</v>
      </c>
      <c r="T29" s="120"/>
      <c r="U29" s="124">
        <f>H29+M29</f>
        <v>4134</v>
      </c>
      <c r="V29" s="124">
        <f>U29+N29</f>
        <v>7349</v>
      </c>
      <c r="W29" s="125">
        <f>V29+O29</f>
        <v>9189</v>
      </c>
      <c r="X29" s="126">
        <f t="shared" si="22"/>
        <v>1378</v>
      </c>
      <c r="Y29" s="235">
        <f>IFERROR((X29/X30),"")</f>
        <v>0.34449999999999997</v>
      </c>
      <c r="Z29" s="127">
        <v>953</v>
      </c>
      <c r="AA29" s="237">
        <f t="shared" ref="AA29" si="74">IFERROR((Z29/Z30),"")</f>
        <v>0.24023191328459792</v>
      </c>
      <c r="AB29" s="204">
        <f t="shared" ref="AB29" si="75">IFERROR(AA29/Y29,0)</f>
        <v>0.69733501679128573</v>
      </c>
      <c r="AC29" s="239" t="s">
        <v>166</v>
      </c>
      <c r="AD29" s="241" t="s">
        <v>167</v>
      </c>
      <c r="AE29" s="54" t="s">
        <v>155</v>
      </c>
      <c r="AF29" s="59" t="s">
        <v>168</v>
      </c>
      <c r="AG29" s="59"/>
      <c r="AH29" s="59"/>
      <c r="AI29" s="225"/>
      <c r="AK29" s="126">
        <f t="shared" si="31"/>
        <v>2756</v>
      </c>
      <c r="AL29" s="215">
        <f>IFERROR((AK29/AK30),"")</f>
        <v>0.42269938650306749</v>
      </c>
      <c r="AM29" s="127">
        <v>4439</v>
      </c>
      <c r="AN29" s="215">
        <f>IFERROR((AM29/AM30),"")</f>
        <v>0.21052881195162437</v>
      </c>
      <c r="AO29" s="204">
        <f t="shared" ref="AO29" si="76">IFERROR(AN29/AL29,0)</f>
        <v>0.49805800214970641</v>
      </c>
      <c r="AP29" s="140">
        <f>U29</f>
        <v>4134</v>
      </c>
      <c r="AQ29" s="215">
        <f>IFERROR((AP29/AP30),"")</f>
        <v>0.39296577946768063</v>
      </c>
      <c r="AR29" s="148">
        <f>Z29+AM29</f>
        <v>5392</v>
      </c>
      <c r="AS29" s="215">
        <f t="shared" ref="AS29" si="77">IFERROR((AR29/AR30),"")</f>
        <v>0.21523231678109533</v>
      </c>
      <c r="AT29" s="204">
        <f t="shared" ref="AT29" si="78">IFERROR(AS29/AQ29,0)</f>
        <v>0.54771262035247281</v>
      </c>
      <c r="AU29" s="221" t="s">
        <v>156</v>
      </c>
      <c r="AV29" s="221" t="s">
        <v>169</v>
      </c>
      <c r="AW29" s="138"/>
      <c r="AX29" s="145">
        <v>775</v>
      </c>
      <c r="AY29" s="143" t="s">
        <v>115</v>
      </c>
      <c r="AZ29" s="223" t="s">
        <v>170</v>
      </c>
      <c r="BB29" s="126">
        <f t="shared" si="26"/>
        <v>3215</v>
      </c>
      <c r="BC29" s="215">
        <f>IFERROR((BB29/BB30),"")</f>
        <v>0.41537467700258396</v>
      </c>
      <c r="BD29" s="127">
        <v>5547</v>
      </c>
      <c r="BE29" s="215">
        <f t="shared" ref="BE29" si="79">IFERROR((BD29/BD30),"")</f>
        <v>0.15004057343792265</v>
      </c>
      <c r="BF29" s="204">
        <f t="shared" ref="BF29" si="80">IFERROR(BE29/BC29,0)</f>
        <v>0.36121743029845144</v>
      </c>
      <c r="BG29" s="140">
        <f>V29</f>
        <v>7349</v>
      </c>
      <c r="BH29" s="215">
        <f>IFERROR((BG29/BG30),"")</f>
        <v>0.40246440306681269</v>
      </c>
      <c r="BI29" s="168">
        <f>AR29+BD29</f>
        <v>10939</v>
      </c>
      <c r="BJ29" s="215">
        <f t="shared" ref="BJ29" si="81">IFERROR((BI29/BI30),"")</f>
        <v>0.17637289993873143</v>
      </c>
      <c r="BK29" s="204">
        <f t="shared" ref="BK29" si="82">IFERROR(BJ29/BH29,0)</f>
        <v>0.43823229730320262</v>
      </c>
      <c r="BL29" s="217" t="s">
        <v>171</v>
      </c>
      <c r="BM29" s="219" t="s">
        <v>172</v>
      </c>
      <c r="BN29" s="169"/>
      <c r="BO29" s="186">
        <v>5564</v>
      </c>
      <c r="BP29" s="184" t="s">
        <v>135</v>
      </c>
      <c r="BQ29" s="213"/>
      <c r="BR29" s="161"/>
      <c r="BS29" s="126">
        <f t="shared" si="0"/>
        <v>1840</v>
      </c>
      <c r="BT29" s="215">
        <f>IFERROR((BS29/BS30),"")</f>
        <v>0.4043956043956044</v>
      </c>
      <c r="BU29" s="127"/>
      <c r="BV29" s="215" t="str">
        <f t="shared" ref="BV29" si="83">IFERROR((BU29/BU30),"")</f>
        <v/>
      </c>
      <c r="BW29" s="204">
        <f t="shared" ref="BW29" si="84">IFERROR(BV29/BT29,0)</f>
        <v>0</v>
      </c>
      <c r="BX29" s="140">
        <f>W29</f>
        <v>9189</v>
      </c>
      <c r="BY29" s="215">
        <f>IFERROR((BX29/BX30),"")</f>
        <v>0.4028496273564226</v>
      </c>
      <c r="BZ29" s="45">
        <f>BI29+BU29</f>
        <v>10939</v>
      </c>
      <c r="CA29" s="359">
        <f t="shared" ref="CA29" si="85">IFERROR((BZ29/BZ30),"")</f>
        <v>0.17637289993873143</v>
      </c>
      <c r="CB29" s="354">
        <f t="shared" ref="CB29" si="86">IFERROR(CA29/BY29,0)</f>
        <v>0.43781323839399977</v>
      </c>
      <c r="CC29" s="355"/>
      <c r="CD29" s="357"/>
      <c r="CE29" s="54"/>
      <c r="CF29" s="59"/>
      <c r="CG29" s="59"/>
      <c r="CH29" s="209"/>
    </row>
    <row r="30" spans="1:86" s="4" customFormat="1" ht="172.5" customHeight="1" x14ac:dyDescent="0.25">
      <c r="A30" s="266"/>
      <c r="B30" s="228"/>
      <c r="C30" s="230"/>
      <c r="D30" s="255"/>
      <c r="E30" s="151" t="s">
        <v>173</v>
      </c>
      <c r="F30" s="234"/>
      <c r="G30" s="103" t="s">
        <v>174</v>
      </c>
      <c r="H30" s="115">
        <v>4000</v>
      </c>
      <c r="I30" s="115">
        <v>6520</v>
      </c>
      <c r="J30" s="115">
        <v>7740</v>
      </c>
      <c r="K30" s="115">
        <v>4550</v>
      </c>
      <c r="L30" s="128"/>
      <c r="M30" s="115">
        <v>6520</v>
      </c>
      <c r="N30" s="115">
        <v>7740</v>
      </c>
      <c r="O30" s="115">
        <v>4550</v>
      </c>
      <c r="P30" s="129">
        <f t="shared" si="17"/>
        <v>4000</v>
      </c>
      <c r="Q30" s="130">
        <f t="shared" si="18"/>
        <v>10520</v>
      </c>
      <c r="R30" s="130">
        <f t="shared" si="19"/>
        <v>18260</v>
      </c>
      <c r="S30" s="131">
        <f t="shared" si="20"/>
        <v>22810</v>
      </c>
      <c r="T30" s="128"/>
      <c r="U30" s="132">
        <f>H30+M30</f>
        <v>10520</v>
      </c>
      <c r="V30" s="132">
        <f>U30+N30</f>
        <v>18260</v>
      </c>
      <c r="W30" s="133">
        <f>V30+O30</f>
        <v>22810</v>
      </c>
      <c r="X30" s="134">
        <f t="shared" si="22"/>
        <v>4000</v>
      </c>
      <c r="Y30" s="236"/>
      <c r="Z30" s="135">
        <v>3967</v>
      </c>
      <c r="AA30" s="238"/>
      <c r="AB30" s="204"/>
      <c r="AC30" s="240"/>
      <c r="AD30" s="242"/>
      <c r="AE30" s="60" t="s">
        <v>155</v>
      </c>
      <c r="AF30" s="61" t="s">
        <v>175</v>
      </c>
      <c r="AG30" s="61"/>
      <c r="AH30" s="61"/>
      <c r="AI30" s="226"/>
      <c r="AK30" s="134">
        <f t="shared" si="31"/>
        <v>6520</v>
      </c>
      <c r="AL30" s="216"/>
      <c r="AM30" s="135">
        <v>21085</v>
      </c>
      <c r="AN30" s="216"/>
      <c r="AO30" s="204"/>
      <c r="AP30" s="141">
        <f>U30</f>
        <v>10520</v>
      </c>
      <c r="AQ30" s="216"/>
      <c r="AR30" s="149">
        <f>Z30+AM30</f>
        <v>25052</v>
      </c>
      <c r="AS30" s="216"/>
      <c r="AT30" s="204"/>
      <c r="AU30" s="222"/>
      <c r="AV30" s="222"/>
      <c r="AW30" s="139"/>
      <c r="AX30" s="146">
        <v>20717</v>
      </c>
      <c r="AY30" s="142" t="s">
        <v>115</v>
      </c>
      <c r="AZ30" s="224"/>
      <c r="BB30" s="134">
        <f t="shared" si="26"/>
        <v>7740</v>
      </c>
      <c r="BC30" s="216"/>
      <c r="BD30" s="135">
        <v>36970</v>
      </c>
      <c r="BE30" s="216"/>
      <c r="BF30" s="204"/>
      <c r="BG30" s="141">
        <f>V30</f>
        <v>18260</v>
      </c>
      <c r="BH30" s="216"/>
      <c r="BI30" s="171">
        <f>AR30+BD30</f>
        <v>62022</v>
      </c>
      <c r="BJ30" s="216"/>
      <c r="BK30" s="204"/>
      <c r="BL30" s="218"/>
      <c r="BM30" s="220"/>
      <c r="BN30" s="175"/>
      <c r="BO30" s="187">
        <v>36854</v>
      </c>
      <c r="BP30" s="185" t="s">
        <v>135</v>
      </c>
      <c r="BQ30" s="214"/>
      <c r="BR30" s="161"/>
      <c r="BS30" s="134">
        <f t="shared" si="0"/>
        <v>4550</v>
      </c>
      <c r="BT30" s="216"/>
      <c r="BU30" s="135"/>
      <c r="BV30" s="216"/>
      <c r="BW30" s="204"/>
      <c r="BX30" s="141">
        <f>W30</f>
        <v>22810</v>
      </c>
      <c r="BY30" s="216"/>
      <c r="BZ30" s="46">
        <f>BI30+BU30</f>
        <v>62022</v>
      </c>
      <c r="CA30" s="360"/>
      <c r="CB30" s="354"/>
      <c r="CC30" s="356"/>
      <c r="CD30" s="358"/>
      <c r="CE30" s="60"/>
      <c r="CF30" s="61"/>
      <c r="CG30" s="61"/>
      <c r="CH30" s="210"/>
    </row>
    <row r="31" spans="1:86" s="4" customFormat="1" ht="230.25" customHeight="1" x14ac:dyDescent="0.25">
      <c r="A31" s="266"/>
      <c r="B31" s="227">
        <v>10</v>
      </c>
      <c r="C31" s="229" t="s">
        <v>176</v>
      </c>
      <c r="D31" s="231" t="s">
        <v>177</v>
      </c>
      <c r="E31" s="152" t="s">
        <v>178</v>
      </c>
      <c r="F31" s="233" t="s">
        <v>60</v>
      </c>
      <c r="G31" s="102" t="s">
        <v>179</v>
      </c>
      <c r="H31" s="111">
        <v>85</v>
      </c>
      <c r="I31" s="111">
        <v>385</v>
      </c>
      <c r="J31" s="111">
        <v>935</v>
      </c>
      <c r="K31" s="111">
        <v>1195</v>
      </c>
      <c r="L31" s="120"/>
      <c r="M31" s="111">
        <v>385</v>
      </c>
      <c r="N31" s="111">
        <v>935</v>
      </c>
      <c r="O31" s="111">
        <v>1195</v>
      </c>
      <c r="P31" s="243" t="s">
        <v>180</v>
      </c>
      <c r="Q31" s="244"/>
      <c r="R31" s="244"/>
      <c r="S31" s="245"/>
      <c r="T31" s="120"/>
      <c r="U31" s="249" t="s">
        <v>180</v>
      </c>
      <c r="V31" s="250"/>
      <c r="W31" s="251"/>
      <c r="X31" s="126">
        <f t="shared" si="22"/>
        <v>85</v>
      </c>
      <c r="Y31" s="235">
        <f>IFERROR((X31/X32),"")</f>
        <v>6.2776957163958647E-2</v>
      </c>
      <c r="Z31" s="127">
        <v>0</v>
      </c>
      <c r="AA31" s="237">
        <f t="shared" ref="AA31" si="87">IFERROR((Z31/Z32),"")</f>
        <v>0</v>
      </c>
      <c r="AB31" s="204">
        <f t="shared" ref="AB31" si="88">IFERROR(AA31/Y31,0)</f>
        <v>0</v>
      </c>
      <c r="AC31" s="239" t="s">
        <v>181</v>
      </c>
      <c r="AD31" s="241" t="s">
        <v>182</v>
      </c>
      <c r="AE31" s="54" t="s">
        <v>183</v>
      </c>
      <c r="AF31" s="59" t="s">
        <v>183</v>
      </c>
      <c r="AG31" s="59"/>
      <c r="AH31" s="59"/>
      <c r="AI31" s="225"/>
      <c r="AK31" s="126">
        <f t="shared" si="31"/>
        <v>385</v>
      </c>
      <c r="AL31" s="215">
        <f>IFERROR((AK31/AK32),"")</f>
        <v>0.32217573221757323</v>
      </c>
      <c r="AM31" s="127">
        <v>12</v>
      </c>
      <c r="AN31" s="215">
        <f t="shared" ref="AN31" si="89">IFERROR((AM31/AM32),"")</f>
        <v>9.6696212731668015E-3</v>
      </c>
      <c r="AO31" s="204">
        <f t="shared" ref="AO31" si="90">IFERROR(AN31/AL31,0)</f>
        <v>3.0013499795933318E-2</v>
      </c>
      <c r="AP31" s="140">
        <f>M31</f>
        <v>385</v>
      </c>
      <c r="AQ31" s="215">
        <f>IFERROR((AP31/AP32),"")</f>
        <v>0.32217573221757323</v>
      </c>
      <c r="AR31" s="148">
        <f>Z31+AM31</f>
        <v>12</v>
      </c>
      <c r="AS31" s="215">
        <f t="shared" ref="AS31" si="91">IFERROR((AR31/AR32),"")</f>
        <v>9.6696212731668015E-3</v>
      </c>
      <c r="AT31" s="204">
        <f t="shared" ref="AT31" si="92">IFERROR(AS31/AQ31,0)</f>
        <v>3.0013499795933318E-2</v>
      </c>
      <c r="AU31" s="221" t="s">
        <v>184</v>
      </c>
      <c r="AV31" s="221" t="s">
        <v>185</v>
      </c>
      <c r="AW31" s="138"/>
      <c r="AX31" s="145">
        <v>297</v>
      </c>
      <c r="AY31" s="143" t="s">
        <v>115</v>
      </c>
      <c r="AZ31" s="223" t="s">
        <v>186</v>
      </c>
      <c r="BB31" s="126">
        <f t="shared" si="26"/>
        <v>935</v>
      </c>
      <c r="BC31" s="215">
        <f>IFERROR((BB31/BB32),"")</f>
        <v>0.78242677824267781</v>
      </c>
      <c r="BD31" s="127">
        <v>587</v>
      </c>
      <c r="BE31" s="215">
        <f t="shared" ref="BE31" si="93">IFERROR((BD31/BD32),"")</f>
        <v>0.55429650613786596</v>
      </c>
      <c r="BF31" s="204">
        <f t="shared" ref="BF31" si="94">IFERROR(BE31/BC31,0)</f>
        <v>0.70843243297834202</v>
      </c>
      <c r="BG31" s="140">
        <f>N31</f>
        <v>935</v>
      </c>
      <c r="BH31" s="215">
        <f>IFERROR((BG31/BG32),"")</f>
        <v>0.78242677824267781</v>
      </c>
      <c r="BI31" s="168">
        <f>BD31</f>
        <v>587</v>
      </c>
      <c r="BJ31" s="215">
        <f t="shared" ref="BJ31" si="95">IFERROR((BI31/BI32),"")</f>
        <v>0.55429650613786596</v>
      </c>
      <c r="BK31" s="204">
        <f t="shared" ref="BK31" si="96">IFERROR(BJ31/BH31,0)</f>
        <v>0.70843243297834202</v>
      </c>
      <c r="BL31" s="217" t="s">
        <v>187</v>
      </c>
      <c r="BM31" s="219" t="s">
        <v>188</v>
      </c>
      <c r="BN31" s="169"/>
      <c r="BO31" s="186">
        <v>587</v>
      </c>
      <c r="BP31" s="182" t="s">
        <v>83</v>
      </c>
      <c r="BQ31" s="213"/>
      <c r="BR31" s="161"/>
      <c r="BS31" s="126">
        <f t="shared" si="0"/>
        <v>1195</v>
      </c>
      <c r="BT31" s="215">
        <f>IFERROR((BS31/BS32),"")</f>
        <v>1</v>
      </c>
      <c r="BU31" s="127"/>
      <c r="BV31" s="215" t="str">
        <f t="shared" ref="BV31" si="97">IFERROR((BU31/BU32),"")</f>
        <v/>
      </c>
      <c r="BW31" s="204">
        <f t="shared" ref="BW31" si="98">IFERROR(BV31/BT31,0)</f>
        <v>0</v>
      </c>
      <c r="BX31" s="140">
        <f>O31</f>
        <v>1195</v>
      </c>
      <c r="BY31" s="215">
        <f>IFERROR((BX31/BX32),"")</f>
        <v>1</v>
      </c>
      <c r="BZ31" s="45">
        <f>BU31</f>
        <v>0</v>
      </c>
      <c r="CA31" s="359" t="str">
        <f t="shared" ref="CA31" si="99">IFERROR((BZ31/BZ32),"")</f>
        <v/>
      </c>
      <c r="CB31" s="354">
        <f t="shared" ref="CB31" si="100">IFERROR(CA31/BY31,0)</f>
        <v>0</v>
      </c>
      <c r="CC31" s="355"/>
      <c r="CD31" s="357"/>
      <c r="CE31" s="54"/>
      <c r="CF31" s="59"/>
      <c r="CG31" s="59"/>
      <c r="CH31" s="209"/>
    </row>
    <row r="32" spans="1:86" s="4" customFormat="1" ht="220.5" customHeight="1" x14ac:dyDescent="0.25">
      <c r="A32" s="266"/>
      <c r="B32" s="228"/>
      <c r="C32" s="230"/>
      <c r="D32" s="232"/>
      <c r="E32" s="151" t="s">
        <v>189</v>
      </c>
      <c r="F32" s="234"/>
      <c r="G32" s="103" t="s">
        <v>190</v>
      </c>
      <c r="H32" s="115">
        <v>1354</v>
      </c>
      <c r="I32" s="115">
        <v>1195</v>
      </c>
      <c r="J32" s="115">
        <v>1195</v>
      </c>
      <c r="K32" s="115">
        <v>1195</v>
      </c>
      <c r="L32" s="128"/>
      <c r="M32" s="115">
        <v>1195</v>
      </c>
      <c r="N32" s="115">
        <v>1195</v>
      </c>
      <c r="O32" s="115">
        <v>1195</v>
      </c>
      <c r="P32" s="246"/>
      <c r="Q32" s="247"/>
      <c r="R32" s="247"/>
      <c r="S32" s="248"/>
      <c r="T32" s="128"/>
      <c r="U32" s="252"/>
      <c r="V32" s="253"/>
      <c r="W32" s="254"/>
      <c r="X32" s="134">
        <f>H32</f>
        <v>1354</v>
      </c>
      <c r="Y32" s="236"/>
      <c r="Z32" s="135">
        <v>1204</v>
      </c>
      <c r="AA32" s="238"/>
      <c r="AB32" s="204"/>
      <c r="AC32" s="240"/>
      <c r="AD32" s="242"/>
      <c r="AE32" s="60" t="s">
        <v>183</v>
      </c>
      <c r="AF32" s="61" t="s">
        <v>183</v>
      </c>
      <c r="AG32" s="61"/>
      <c r="AH32" s="61"/>
      <c r="AI32" s="226"/>
      <c r="AK32" s="134">
        <f t="shared" si="31"/>
        <v>1195</v>
      </c>
      <c r="AL32" s="216"/>
      <c r="AM32" s="135">
        <v>1241</v>
      </c>
      <c r="AN32" s="216"/>
      <c r="AO32" s="204"/>
      <c r="AP32" s="141">
        <f>M32</f>
        <v>1195</v>
      </c>
      <c r="AQ32" s="216"/>
      <c r="AR32" s="149">
        <f>AM32</f>
        <v>1241</v>
      </c>
      <c r="AS32" s="216"/>
      <c r="AT32" s="204"/>
      <c r="AU32" s="222"/>
      <c r="AV32" s="222"/>
      <c r="AW32" s="139"/>
      <c r="AX32" s="146">
        <v>1108</v>
      </c>
      <c r="AY32" s="142" t="s">
        <v>115</v>
      </c>
      <c r="AZ32" s="224"/>
      <c r="BB32" s="134">
        <f t="shared" si="26"/>
        <v>1195</v>
      </c>
      <c r="BC32" s="216"/>
      <c r="BD32" s="135">
        <v>1059</v>
      </c>
      <c r="BE32" s="216"/>
      <c r="BF32" s="204"/>
      <c r="BG32" s="141">
        <f>N32</f>
        <v>1195</v>
      </c>
      <c r="BH32" s="216"/>
      <c r="BI32" s="171">
        <f>BD32</f>
        <v>1059</v>
      </c>
      <c r="BJ32" s="216"/>
      <c r="BK32" s="204"/>
      <c r="BL32" s="218"/>
      <c r="BM32" s="220"/>
      <c r="BN32" s="175"/>
      <c r="BO32" s="187">
        <v>1058</v>
      </c>
      <c r="BP32" s="185" t="s">
        <v>135</v>
      </c>
      <c r="BQ32" s="214"/>
      <c r="BR32" s="161"/>
      <c r="BS32" s="134">
        <f t="shared" si="0"/>
        <v>1195</v>
      </c>
      <c r="BT32" s="216"/>
      <c r="BU32" s="135"/>
      <c r="BV32" s="216"/>
      <c r="BW32" s="204"/>
      <c r="BX32" s="141">
        <f>O32</f>
        <v>1195</v>
      </c>
      <c r="BY32" s="216"/>
      <c r="BZ32" s="46">
        <f>BU32</f>
        <v>0</v>
      </c>
      <c r="CA32" s="360"/>
      <c r="CB32" s="354"/>
      <c r="CC32" s="356"/>
      <c r="CD32" s="358"/>
      <c r="CE32" s="60"/>
      <c r="CF32" s="61"/>
      <c r="CG32" s="61"/>
      <c r="CH32" s="210"/>
    </row>
    <row r="33" spans="1:86" s="4" customFormat="1" ht="163.5" customHeight="1" x14ac:dyDescent="0.25">
      <c r="A33" s="266"/>
      <c r="B33" s="227">
        <v>11</v>
      </c>
      <c r="C33" s="229" t="s">
        <v>191</v>
      </c>
      <c r="D33" s="231" t="s">
        <v>192</v>
      </c>
      <c r="E33" s="150" t="s">
        <v>193</v>
      </c>
      <c r="F33" s="233" t="s">
        <v>60</v>
      </c>
      <c r="G33" s="102" t="s">
        <v>194</v>
      </c>
      <c r="H33" s="111">
        <v>1200</v>
      </c>
      <c r="I33" s="111">
        <v>2820</v>
      </c>
      <c r="J33" s="111">
        <v>3428</v>
      </c>
      <c r="K33" s="111">
        <v>1740</v>
      </c>
      <c r="L33" s="120"/>
      <c r="M33" s="111">
        <v>2820</v>
      </c>
      <c r="N33" s="111">
        <v>3428</v>
      </c>
      <c r="O33" s="111">
        <v>1740</v>
      </c>
      <c r="P33" s="121">
        <f t="shared" si="17"/>
        <v>1200</v>
      </c>
      <c r="Q33" s="122">
        <f t="shared" si="18"/>
        <v>4020</v>
      </c>
      <c r="R33" s="122">
        <f t="shared" si="19"/>
        <v>7448</v>
      </c>
      <c r="S33" s="123">
        <f t="shared" si="20"/>
        <v>9188</v>
      </c>
      <c r="T33" s="120"/>
      <c r="U33" s="124">
        <f>H33+M33</f>
        <v>4020</v>
      </c>
      <c r="V33" s="124">
        <f t="shared" ref="V33:W36" si="101">U33+N33</f>
        <v>7448</v>
      </c>
      <c r="W33" s="125">
        <f t="shared" si="101"/>
        <v>9188</v>
      </c>
      <c r="X33" s="126">
        <f t="shared" si="22"/>
        <v>1200</v>
      </c>
      <c r="Y33" s="235">
        <f>IFERROR((X33/X34),"")</f>
        <v>0.19354838709677419</v>
      </c>
      <c r="Z33" s="127">
        <v>717</v>
      </c>
      <c r="AA33" s="237">
        <f t="shared" ref="AA33" si="102">IFERROR((Z33/Z34),"")</f>
        <v>0.15053537686332144</v>
      </c>
      <c r="AB33" s="204">
        <f t="shared" ref="AB33" si="103">IFERROR(AA33/Y33,0)</f>
        <v>0.77776611379382743</v>
      </c>
      <c r="AC33" s="239" t="s">
        <v>128</v>
      </c>
      <c r="AD33" s="241" t="s">
        <v>129</v>
      </c>
      <c r="AE33" s="58" t="s">
        <v>120</v>
      </c>
      <c r="AF33" s="62" t="s">
        <v>195</v>
      </c>
      <c r="AG33" s="62"/>
      <c r="AH33" s="62"/>
      <c r="AI33" s="225"/>
      <c r="AK33" s="126">
        <f t="shared" si="31"/>
        <v>2820</v>
      </c>
      <c r="AL33" s="215">
        <f>IFERROR((AK33/AK34),"")</f>
        <v>8.2167832167832161E-2</v>
      </c>
      <c r="AM33" s="127">
        <v>7285</v>
      </c>
      <c r="AN33" s="215">
        <f t="shared" ref="AN33" si="104">IFERROR((AM33/AM34),"")</f>
        <v>0.18378828396992786</v>
      </c>
      <c r="AO33" s="204">
        <f t="shared" ref="AO33" si="105">IFERROR(AN33/AL33,0)</f>
        <v>2.2367425198042286</v>
      </c>
      <c r="AP33" s="140">
        <f>U33</f>
        <v>4020</v>
      </c>
      <c r="AQ33" s="215">
        <f>IFERROR((AP33/AP34),"")</f>
        <v>9.9210266535044417E-2</v>
      </c>
      <c r="AR33" s="148">
        <f>Z33+AM33</f>
        <v>8002</v>
      </c>
      <c r="AS33" s="215">
        <f t="shared" ref="AS33" si="106">IFERROR((AR33/AR34),"")</f>
        <v>0.18022116618995068</v>
      </c>
      <c r="AT33" s="204">
        <f t="shared" ref="AT33" si="107">IFERROR(AS33/AQ33,0)</f>
        <v>1.8165576253773139</v>
      </c>
      <c r="AU33" s="221" t="s">
        <v>156</v>
      </c>
      <c r="AV33" s="221" t="s">
        <v>169</v>
      </c>
      <c r="AW33" s="138"/>
      <c r="AX33" s="147">
        <v>7437</v>
      </c>
      <c r="AY33" s="143" t="s">
        <v>115</v>
      </c>
      <c r="AZ33" s="223"/>
      <c r="BB33" s="126">
        <f t="shared" si="26"/>
        <v>3428</v>
      </c>
      <c r="BC33" s="215">
        <f>IFERROR((BB33/BB34),"")</f>
        <v>0.10103749115774581</v>
      </c>
      <c r="BD33" s="127">
        <v>8278</v>
      </c>
      <c r="BE33" s="215">
        <f t="shared" ref="BE33" si="108">IFERROR((BD33/BD34),"")</f>
        <v>0.18900406411251655</v>
      </c>
      <c r="BF33" s="204">
        <f t="shared" ref="BF33" si="109">IFERROR(BE33/BC33,0)</f>
        <v>1.8706329892676377</v>
      </c>
      <c r="BG33" s="140">
        <f t="shared" ref="BG33:BG36" si="110">V33</f>
        <v>7448</v>
      </c>
      <c r="BH33" s="215">
        <f>IFERROR((BG33/BG34),"")</f>
        <v>0.10004298302170643</v>
      </c>
      <c r="BI33" s="168">
        <f>AR33+BD33</f>
        <v>16280</v>
      </c>
      <c r="BJ33" s="215">
        <f t="shared" ref="BJ33" si="111">IFERROR((BI33/BI34),"")</f>
        <v>0.184582591639361</v>
      </c>
      <c r="BK33" s="204">
        <f t="shared" ref="BK33" si="112">IFERROR(BJ33/BH33,0)</f>
        <v>1.8450328655165342</v>
      </c>
      <c r="BL33" s="217" t="s">
        <v>196</v>
      </c>
      <c r="BM33" s="219" t="s">
        <v>197</v>
      </c>
      <c r="BN33" s="173"/>
      <c r="BO33" s="181">
        <v>8446</v>
      </c>
      <c r="BP33" s="184" t="s">
        <v>135</v>
      </c>
      <c r="BQ33" s="213"/>
      <c r="BR33" s="161"/>
      <c r="BS33" s="126">
        <f t="shared" si="0"/>
        <v>1740</v>
      </c>
      <c r="BT33" s="215">
        <f>IFERROR((BS33/BS34),"")</f>
        <v>8.5545722713864306E-2</v>
      </c>
      <c r="BU33" s="127"/>
      <c r="BV33" s="215" t="str">
        <f t="shared" ref="BV33" si="113">IFERROR((BU33/BU34),"")</f>
        <v/>
      </c>
      <c r="BW33" s="204">
        <f t="shared" ref="BW33" si="114">IFERROR(BV33/BT33,0)</f>
        <v>0</v>
      </c>
      <c r="BX33" s="140">
        <f>W33</f>
        <v>9188</v>
      </c>
      <c r="BY33" s="215">
        <f>IFERROR((BX33/BX34),"")</f>
        <v>9.6932101109845126E-2</v>
      </c>
      <c r="BZ33" s="45">
        <f>BI33+BU33</f>
        <v>16280</v>
      </c>
      <c r="CA33" s="359">
        <f t="shared" ref="CA33" si="115">IFERROR((BZ33/BZ34),"")</f>
        <v>0.184582591639361</v>
      </c>
      <c r="CB33" s="354">
        <f t="shared" ref="CB33" si="116">IFERROR(CA33/BY33,0)</f>
        <v>1.9042462664684099</v>
      </c>
      <c r="CC33" s="355"/>
      <c r="CD33" s="357"/>
      <c r="CE33" s="58"/>
      <c r="CF33" s="62"/>
      <c r="CG33" s="62"/>
      <c r="CH33" s="209"/>
    </row>
    <row r="34" spans="1:86" s="4" customFormat="1" ht="216.75" customHeight="1" x14ac:dyDescent="0.25">
      <c r="A34" s="266"/>
      <c r="B34" s="228"/>
      <c r="C34" s="230"/>
      <c r="D34" s="232"/>
      <c r="E34" s="151" t="s">
        <v>198</v>
      </c>
      <c r="F34" s="234"/>
      <c r="G34" s="103" t="s">
        <v>199</v>
      </c>
      <c r="H34" s="115">
        <v>6200</v>
      </c>
      <c r="I34" s="115">
        <v>34320</v>
      </c>
      <c r="J34" s="115">
        <v>33928</v>
      </c>
      <c r="K34" s="115">
        <v>20340</v>
      </c>
      <c r="L34" s="128"/>
      <c r="M34" s="115">
        <v>34320</v>
      </c>
      <c r="N34" s="115">
        <v>33928</v>
      </c>
      <c r="O34" s="115">
        <v>20340</v>
      </c>
      <c r="P34" s="129">
        <f t="shared" si="17"/>
        <v>6200</v>
      </c>
      <c r="Q34" s="130">
        <f t="shared" si="18"/>
        <v>40520</v>
      </c>
      <c r="R34" s="130">
        <f t="shared" si="19"/>
        <v>74448</v>
      </c>
      <c r="S34" s="131">
        <f t="shared" si="20"/>
        <v>94788</v>
      </c>
      <c r="T34" s="128"/>
      <c r="U34" s="132">
        <f>H34+M34</f>
        <v>40520</v>
      </c>
      <c r="V34" s="132">
        <f t="shared" si="101"/>
        <v>74448</v>
      </c>
      <c r="W34" s="133">
        <f t="shared" si="101"/>
        <v>94788</v>
      </c>
      <c r="X34" s="134">
        <f t="shared" si="22"/>
        <v>6200</v>
      </c>
      <c r="Y34" s="236"/>
      <c r="Z34" s="135">
        <v>4763</v>
      </c>
      <c r="AA34" s="238"/>
      <c r="AB34" s="204"/>
      <c r="AC34" s="240"/>
      <c r="AD34" s="242"/>
      <c r="AE34" s="60" t="s">
        <v>111</v>
      </c>
      <c r="AF34" s="61" t="s">
        <v>200</v>
      </c>
      <c r="AG34" s="61"/>
      <c r="AH34" s="61"/>
      <c r="AI34" s="226"/>
      <c r="AK34" s="134">
        <f t="shared" si="31"/>
        <v>34320</v>
      </c>
      <c r="AL34" s="216"/>
      <c r="AM34" s="135">
        <v>39638</v>
      </c>
      <c r="AN34" s="216"/>
      <c r="AO34" s="204"/>
      <c r="AP34" s="141">
        <f>U34</f>
        <v>40520</v>
      </c>
      <c r="AQ34" s="216"/>
      <c r="AR34" s="149">
        <f>Z34+AM34</f>
        <v>44401</v>
      </c>
      <c r="AS34" s="216"/>
      <c r="AT34" s="204"/>
      <c r="AU34" s="222"/>
      <c r="AV34" s="222"/>
      <c r="AW34" s="139"/>
      <c r="AX34" s="146">
        <v>40295</v>
      </c>
      <c r="AY34" s="142" t="s">
        <v>115</v>
      </c>
      <c r="AZ34" s="224"/>
      <c r="BB34" s="134">
        <f t="shared" si="26"/>
        <v>33928</v>
      </c>
      <c r="BC34" s="216"/>
      <c r="BD34" s="135">
        <v>43798</v>
      </c>
      <c r="BE34" s="216"/>
      <c r="BF34" s="204"/>
      <c r="BG34" s="141">
        <f t="shared" si="110"/>
        <v>74448</v>
      </c>
      <c r="BH34" s="216"/>
      <c r="BI34" s="171">
        <f>AR34+BD34</f>
        <v>88199</v>
      </c>
      <c r="BJ34" s="216"/>
      <c r="BK34" s="204"/>
      <c r="BL34" s="218"/>
      <c r="BM34" s="220"/>
      <c r="BN34" s="175"/>
      <c r="BO34" s="187">
        <v>44565</v>
      </c>
      <c r="BP34" s="185" t="s">
        <v>135</v>
      </c>
      <c r="BQ34" s="214"/>
      <c r="BR34" s="161"/>
      <c r="BS34" s="134">
        <f t="shared" si="0"/>
        <v>20340</v>
      </c>
      <c r="BT34" s="216"/>
      <c r="BU34" s="135"/>
      <c r="BV34" s="216"/>
      <c r="BW34" s="204"/>
      <c r="BX34" s="141">
        <f>W34</f>
        <v>94788</v>
      </c>
      <c r="BY34" s="216"/>
      <c r="BZ34" s="46">
        <f>BI34+BU34</f>
        <v>88199</v>
      </c>
      <c r="CA34" s="360"/>
      <c r="CB34" s="354"/>
      <c r="CC34" s="356"/>
      <c r="CD34" s="358"/>
      <c r="CE34" s="60"/>
      <c r="CF34" s="61"/>
      <c r="CG34" s="61"/>
      <c r="CH34" s="210"/>
    </row>
    <row r="35" spans="1:86" s="4" customFormat="1" ht="213.75" customHeight="1" x14ac:dyDescent="0.25">
      <c r="A35" s="266"/>
      <c r="B35" s="227">
        <v>12</v>
      </c>
      <c r="C35" s="229" t="s">
        <v>201</v>
      </c>
      <c r="D35" s="231" t="s">
        <v>202</v>
      </c>
      <c r="E35" s="150" t="s">
        <v>203</v>
      </c>
      <c r="F35" s="233" t="s">
        <v>60</v>
      </c>
      <c r="G35" s="102" t="s">
        <v>204</v>
      </c>
      <c r="H35" s="111">
        <v>5000</v>
      </c>
      <c r="I35" s="111">
        <v>31500</v>
      </c>
      <c r="J35" s="111">
        <v>30500</v>
      </c>
      <c r="K35" s="111">
        <v>18600</v>
      </c>
      <c r="L35" s="120"/>
      <c r="M35" s="111">
        <v>31500</v>
      </c>
      <c r="N35" s="111">
        <v>30500</v>
      </c>
      <c r="O35" s="111">
        <v>18600</v>
      </c>
      <c r="P35" s="121">
        <f t="shared" si="17"/>
        <v>5000</v>
      </c>
      <c r="Q35" s="122">
        <f t="shared" si="18"/>
        <v>36500</v>
      </c>
      <c r="R35" s="122">
        <f t="shared" si="19"/>
        <v>67000</v>
      </c>
      <c r="S35" s="123">
        <f t="shared" si="20"/>
        <v>85600</v>
      </c>
      <c r="T35" s="120"/>
      <c r="U35" s="124">
        <f>H35+M35</f>
        <v>36500</v>
      </c>
      <c r="V35" s="124">
        <f t="shared" si="101"/>
        <v>67000</v>
      </c>
      <c r="W35" s="125">
        <f t="shared" si="101"/>
        <v>85600</v>
      </c>
      <c r="X35" s="126">
        <f t="shared" si="22"/>
        <v>5000</v>
      </c>
      <c r="Y35" s="235">
        <f>IFERROR((X35/X36),"")</f>
        <v>0.80645161290322576</v>
      </c>
      <c r="Z35" s="127">
        <v>4046</v>
      </c>
      <c r="AA35" s="237">
        <f t="shared" ref="AA35" si="117">IFERROR((Z35/Z36),"")</f>
        <v>0.84946462313667859</v>
      </c>
      <c r="AB35" s="204">
        <f t="shared" ref="AB35" si="118">IFERROR(AA35/Y35,0)</f>
        <v>1.0533361326894815</v>
      </c>
      <c r="AC35" s="239" t="s">
        <v>128</v>
      </c>
      <c r="AD35" s="241" t="s">
        <v>129</v>
      </c>
      <c r="AE35" s="54" t="s">
        <v>111</v>
      </c>
      <c r="AF35" s="56" t="s">
        <v>205</v>
      </c>
      <c r="AG35" s="56"/>
      <c r="AH35" s="56"/>
      <c r="AI35" s="225"/>
      <c r="AK35" s="126">
        <f t="shared" si="31"/>
        <v>31500</v>
      </c>
      <c r="AL35" s="215">
        <f>IFERROR((AK35/AK36),"")</f>
        <v>0.91783216783216781</v>
      </c>
      <c r="AM35" s="127">
        <v>32353</v>
      </c>
      <c r="AN35" s="215">
        <f t="shared" ref="AN35" si="119">IFERROR((AM35/AM36),"")</f>
        <v>0.81621171603007214</v>
      </c>
      <c r="AO35" s="204">
        <f t="shared" ref="AO35" si="120">IFERROR(AN35/AL35,0)</f>
        <v>0.88928209822705007</v>
      </c>
      <c r="AP35" s="140">
        <f>U35</f>
        <v>36500</v>
      </c>
      <c r="AQ35" s="215">
        <f>IFERROR((AP35/AP36),"")</f>
        <v>0.90078973346495561</v>
      </c>
      <c r="AR35" s="148">
        <f>Z35+AM35</f>
        <v>36399</v>
      </c>
      <c r="AS35" s="215">
        <f t="shared" ref="AS35" si="121">IFERROR((AR35/AR36),"")</f>
        <v>0.81977883381004935</v>
      </c>
      <c r="AT35" s="204">
        <f t="shared" ref="AT35" si="122">IFERROR(AS35/AQ35,0)</f>
        <v>0.91006680399953965</v>
      </c>
      <c r="AU35" s="221" t="s">
        <v>156</v>
      </c>
      <c r="AV35" s="221" t="s">
        <v>169</v>
      </c>
      <c r="AW35" s="138"/>
      <c r="AX35" s="147">
        <v>32858</v>
      </c>
      <c r="AY35" s="143" t="s">
        <v>115</v>
      </c>
      <c r="AZ35" s="223"/>
      <c r="BB35" s="126">
        <f t="shared" si="26"/>
        <v>30500</v>
      </c>
      <c r="BC35" s="215">
        <f>IFERROR((BB35/BB36),"")</f>
        <v>0.89896250884225415</v>
      </c>
      <c r="BD35" s="127">
        <v>35520</v>
      </c>
      <c r="BE35" s="215">
        <f t="shared" ref="BE35" si="123">IFERROR((BD35/BD36),"")</f>
        <v>0.81099593588748342</v>
      </c>
      <c r="BF35" s="204">
        <f t="shared" ref="BF35" si="124">IFERROR(BE35/BC35,0)</f>
        <v>0.90214656107509961</v>
      </c>
      <c r="BG35" s="140">
        <f t="shared" si="110"/>
        <v>67000</v>
      </c>
      <c r="BH35" s="215">
        <f>IFERROR((BG35/BG36),"")</f>
        <v>0.89995701697829356</v>
      </c>
      <c r="BI35" s="168">
        <f>AR35+BD35</f>
        <v>71919</v>
      </c>
      <c r="BJ35" s="215">
        <f t="shared" ref="BJ35" si="125">IFERROR((BI35/BI36),"")</f>
        <v>0.81541740836063903</v>
      </c>
      <c r="BK35" s="204">
        <f t="shared" ref="BK35" si="126">IFERROR(BJ35/BH35,0)</f>
        <v>0.90606261518855014</v>
      </c>
      <c r="BL35" s="217" t="s">
        <v>206</v>
      </c>
      <c r="BM35" s="219" t="s">
        <v>207</v>
      </c>
      <c r="BN35" s="169"/>
      <c r="BO35" s="182">
        <v>36119</v>
      </c>
      <c r="BP35" s="184" t="s">
        <v>135</v>
      </c>
      <c r="BQ35" s="213"/>
      <c r="BR35" s="161"/>
      <c r="BS35" s="126">
        <f t="shared" si="0"/>
        <v>18600</v>
      </c>
      <c r="BT35" s="215">
        <f>IFERROR((BS35/BS36),"")</f>
        <v>0.91445427728613571</v>
      </c>
      <c r="BU35" s="127"/>
      <c r="BV35" s="215" t="str">
        <f t="shared" ref="BV35" si="127">IFERROR((BU35/BU36),"")</f>
        <v/>
      </c>
      <c r="BW35" s="204">
        <f t="shared" ref="BW35" si="128">IFERROR(BV35/BT35,0)</f>
        <v>0</v>
      </c>
      <c r="BX35" s="140">
        <f>W35</f>
        <v>85600</v>
      </c>
      <c r="BY35" s="215">
        <f>IFERROR((BX35/BX36),"")</f>
        <v>0.90306789889015482</v>
      </c>
      <c r="BZ35" s="45">
        <f>BI35+BU35</f>
        <v>71919</v>
      </c>
      <c r="CA35" s="359">
        <f t="shared" ref="CA35" si="129">IFERROR((BZ35/BZ36),"")</f>
        <v>0.81541740836063903</v>
      </c>
      <c r="CB35" s="354">
        <f t="shared" ref="CB35" si="130">IFERROR(CA35/BY35,0)</f>
        <v>0.90294141709916187</v>
      </c>
      <c r="CC35" s="355"/>
      <c r="CD35" s="357"/>
      <c r="CE35" s="54"/>
      <c r="CF35" s="56"/>
      <c r="CG35" s="56"/>
      <c r="CH35" s="209"/>
    </row>
    <row r="36" spans="1:86" s="4" customFormat="1" ht="230.25" customHeight="1" x14ac:dyDescent="0.25">
      <c r="A36" s="267"/>
      <c r="B36" s="228"/>
      <c r="C36" s="230"/>
      <c r="D36" s="232"/>
      <c r="E36" s="151" t="s">
        <v>208</v>
      </c>
      <c r="F36" s="234"/>
      <c r="G36" s="103" t="s">
        <v>199</v>
      </c>
      <c r="H36" s="115">
        <v>6200</v>
      </c>
      <c r="I36" s="115">
        <v>34320</v>
      </c>
      <c r="J36" s="115">
        <v>33928</v>
      </c>
      <c r="K36" s="115">
        <v>20340</v>
      </c>
      <c r="L36" s="128"/>
      <c r="M36" s="115">
        <v>34320</v>
      </c>
      <c r="N36" s="115">
        <v>33928</v>
      </c>
      <c r="O36" s="115">
        <v>20340</v>
      </c>
      <c r="P36" s="129">
        <f t="shared" si="17"/>
        <v>6200</v>
      </c>
      <c r="Q36" s="130">
        <f t="shared" si="18"/>
        <v>40520</v>
      </c>
      <c r="R36" s="130">
        <f t="shared" si="19"/>
        <v>74448</v>
      </c>
      <c r="S36" s="131">
        <f t="shared" si="20"/>
        <v>94788</v>
      </c>
      <c r="T36" s="128"/>
      <c r="U36" s="132">
        <f>H36+M36</f>
        <v>40520</v>
      </c>
      <c r="V36" s="132">
        <f t="shared" si="101"/>
        <v>74448</v>
      </c>
      <c r="W36" s="133">
        <f t="shared" si="101"/>
        <v>94788</v>
      </c>
      <c r="X36" s="134">
        <f t="shared" si="22"/>
        <v>6200</v>
      </c>
      <c r="Y36" s="236"/>
      <c r="Z36" s="135">
        <v>4763</v>
      </c>
      <c r="AA36" s="238"/>
      <c r="AB36" s="204"/>
      <c r="AC36" s="240"/>
      <c r="AD36" s="242"/>
      <c r="AE36" s="60" t="s">
        <v>111</v>
      </c>
      <c r="AF36" s="61" t="s">
        <v>200</v>
      </c>
      <c r="AG36" s="61"/>
      <c r="AH36" s="61"/>
      <c r="AI36" s="226"/>
      <c r="AK36" s="134">
        <f t="shared" si="31"/>
        <v>34320</v>
      </c>
      <c r="AL36" s="216"/>
      <c r="AM36" s="135">
        <v>39638</v>
      </c>
      <c r="AN36" s="216"/>
      <c r="AO36" s="204"/>
      <c r="AP36" s="141">
        <f>U36</f>
        <v>40520</v>
      </c>
      <c r="AQ36" s="216"/>
      <c r="AR36" s="149">
        <f>Z36+AM36</f>
        <v>44401</v>
      </c>
      <c r="AS36" s="216"/>
      <c r="AT36" s="204"/>
      <c r="AU36" s="222"/>
      <c r="AV36" s="222"/>
      <c r="AW36" s="139"/>
      <c r="AX36" s="146">
        <v>40295</v>
      </c>
      <c r="AY36" s="142" t="s">
        <v>115</v>
      </c>
      <c r="AZ36" s="224"/>
      <c r="BB36" s="134">
        <f t="shared" si="26"/>
        <v>33928</v>
      </c>
      <c r="BC36" s="216"/>
      <c r="BD36" s="135">
        <v>43798</v>
      </c>
      <c r="BE36" s="216"/>
      <c r="BF36" s="204"/>
      <c r="BG36" s="141">
        <f t="shared" si="110"/>
        <v>74448</v>
      </c>
      <c r="BH36" s="216"/>
      <c r="BI36" s="171">
        <f>AR36+BD36</f>
        <v>88199</v>
      </c>
      <c r="BJ36" s="216"/>
      <c r="BK36" s="204"/>
      <c r="BL36" s="218"/>
      <c r="BM36" s="220"/>
      <c r="BN36" s="175"/>
      <c r="BO36" s="187">
        <v>44565</v>
      </c>
      <c r="BP36" s="185" t="s">
        <v>135</v>
      </c>
      <c r="BQ36" s="214"/>
      <c r="BR36" s="161"/>
      <c r="BS36" s="134">
        <f t="shared" si="0"/>
        <v>20340</v>
      </c>
      <c r="BT36" s="216"/>
      <c r="BU36" s="135"/>
      <c r="BV36" s="216"/>
      <c r="BW36" s="204"/>
      <c r="BX36" s="141">
        <f>W36</f>
        <v>94788</v>
      </c>
      <c r="BY36" s="216"/>
      <c r="BZ36" s="46">
        <f>BI36+BU36</f>
        <v>88199</v>
      </c>
      <c r="CA36" s="360"/>
      <c r="CB36" s="354"/>
      <c r="CC36" s="356"/>
      <c r="CD36" s="358"/>
      <c r="CE36" s="60"/>
      <c r="CF36" s="61"/>
      <c r="CG36" s="61"/>
      <c r="CH36" s="210"/>
    </row>
    <row r="37" spans="1:86" s="4" customFormat="1" ht="57.75" customHeight="1" x14ac:dyDescent="0.25">
      <c r="A37" s="70"/>
      <c r="B37" s="74"/>
      <c r="C37" s="71"/>
      <c r="D37" s="71"/>
      <c r="E37" s="71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5"/>
      <c r="Z37" s="73"/>
      <c r="AA37" s="75"/>
      <c r="AB37" s="76"/>
      <c r="AC37" s="77"/>
      <c r="AD37" s="77"/>
      <c r="AE37" s="78"/>
      <c r="AF37" s="78"/>
      <c r="AG37" s="78"/>
      <c r="AH37" s="78"/>
      <c r="AI37" s="79"/>
      <c r="AK37" s="73"/>
      <c r="AL37" s="80"/>
      <c r="AM37" s="73"/>
      <c r="AN37" s="80"/>
      <c r="AO37" s="76"/>
      <c r="AP37" s="73"/>
      <c r="AQ37" s="80"/>
      <c r="AR37" s="73"/>
      <c r="AS37" s="80"/>
      <c r="AT37" s="76"/>
      <c r="AU37" s="79"/>
      <c r="AV37" s="79"/>
      <c r="AW37" s="78"/>
      <c r="AX37" s="78"/>
      <c r="AY37" s="78"/>
      <c r="AZ37" s="79"/>
      <c r="BB37" s="73"/>
      <c r="BC37" s="80"/>
      <c r="BD37" s="73"/>
      <c r="BE37" s="80"/>
      <c r="BF37" s="76"/>
      <c r="BG37" s="73"/>
      <c r="BH37" s="80"/>
      <c r="BI37" s="73"/>
      <c r="BJ37" s="80"/>
      <c r="BK37" s="76"/>
      <c r="BL37" s="81"/>
      <c r="BM37" s="81"/>
      <c r="BN37" s="78"/>
      <c r="BO37" s="78"/>
      <c r="BP37" s="78"/>
      <c r="BQ37" s="79"/>
      <c r="BR37" s="26"/>
      <c r="BS37" s="73"/>
      <c r="BT37" s="80"/>
      <c r="BU37" s="73"/>
      <c r="BV37" s="80"/>
      <c r="BW37" s="76"/>
      <c r="BX37" s="73"/>
      <c r="BY37" s="80"/>
      <c r="BZ37" s="73"/>
      <c r="CA37" s="82"/>
      <c r="CB37" s="83"/>
      <c r="CC37" s="79"/>
      <c r="CD37" s="79"/>
      <c r="CE37" s="78"/>
      <c r="CF37" s="78"/>
      <c r="CG37" s="78"/>
      <c r="CH37" s="79"/>
    </row>
    <row r="38" spans="1:86" s="4" customFormat="1" ht="198.75" customHeight="1" x14ac:dyDescent="0.25">
      <c r="A38" s="70"/>
      <c r="B38" s="211" t="s">
        <v>209</v>
      </c>
      <c r="C38" s="211"/>
      <c r="D38" s="84"/>
      <c r="E38" s="87" t="s">
        <v>210</v>
      </c>
      <c r="F38" s="99"/>
      <c r="G38" s="99"/>
      <c r="I38" s="86"/>
      <c r="J38" s="86"/>
      <c r="K38" s="86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5"/>
      <c r="Z38" s="73"/>
      <c r="AA38" s="75"/>
      <c r="AB38" s="76"/>
      <c r="AC38" s="77"/>
      <c r="AD38" s="77"/>
      <c r="AE38" s="78"/>
      <c r="AF38" s="78"/>
      <c r="AG38" s="78"/>
      <c r="AH38" s="78"/>
      <c r="AI38" s="79"/>
      <c r="AK38" s="73"/>
      <c r="AL38" s="80"/>
      <c r="AM38" s="73"/>
      <c r="AN38" s="80"/>
      <c r="AO38" s="76"/>
      <c r="AP38" s="73"/>
      <c r="AQ38" s="80"/>
      <c r="AR38" s="73"/>
      <c r="AS38" s="80"/>
      <c r="AT38" s="76"/>
      <c r="AU38" s="79"/>
      <c r="AV38" s="79"/>
      <c r="AW38" s="78"/>
      <c r="AX38" s="78"/>
      <c r="AY38" s="78"/>
      <c r="AZ38" s="79"/>
      <c r="BB38" s="73"/>
      <c r="BC38" s="80"/>
      <c r="BD38" s="73"/>
      <c r="BE38" s="80"/>
      <c r="BF38" s="76"/>
      <c r="BG38" s="73"/>
      <c r="BH38" s="80"/>
      <c r="BI38" s="73"/>
      <c r="BJ38" s="80"/>
      <c r="BK38" s="76"/>
      <c r="BL38" s="81"/>
      <c r="BM38" s="81"/>
      <c r="BN38" s="78"/>
      <c r="BO38" s="78"/>
      <c r="BP38" s="78"/>
      <c r="BQ38" s="79"/>
      <c r="BR38" s="26"/>
      <c r="BS38" s="73"/>
      <c r="BT38" s="80"/>
      <c r="BU38" s="73"/>
      <c r="BV38" s="80"/>
      <c r="BW38" s="76"/>
      <c r="BX38" s="73"/>
      <c r="BY38" s="80"/>
      <c r="BZ38" s="73"/>
      <c r="CA38" s="82"/>
      <c r="CB38" s="83"/>
      <c r="CC38" s="79"/>
      <c r="CD38" s="79"/>
      <c r="CE38" s="78"/>
      <c r="CF38" s="78"/>
      <c r="CG38" s="78"/>
      <c r="CH38" s="79"/>
    </row>
    <row r="39" spans="1:86" s="4" customFormat="1" ht="132.75" customHeight="1" x14ac:dyDescent="0.25">
      <c r="A39" s="89"/>
      <c r="B39" s="90"/>
      <c r="C39" s="84"/>
      <c r="D39" s="84"/>
      <c r="E39" s="105" t="s">
        <v>211</v>
      </c>
      <c r="F39" s="85"/>
      <c r="G39" s="85"/>
      <c r="H39" s="88" t="b">
        <f>H34=H36</f>
        <v>1</v>
      </c>
      <c r="I39" s="88" t="b">
        <f t="shared" ref="I39:K39" si="131">I34=I36</f>
        <v>1</v>
      </c>
      <c r="J39" s="88" t="b">
        <f t="shared" si="131"/>
        <v>1</v>
      </c>
      <c r="K39" s="88" t="b">
        <f t="shared" si="131"/>
        <v>1</v>
      </c>
      <c r="L39" s="73"/>
      <c r="M39" s="88" t="b">
        <f t="shared" ref="M39:Z39" si="132">M34=M36</f>
        <v>1</v>
      </c>
      <c r="N39" s="88" t="b">
        <f t="shared" si="132"/>
        <v>1</v>
      </c>
      <c r="O39" s="88" t="b">
        <f t="shared" si="132"/>
        <v>1</v>
      </c>
      <c r="P39" s="88" t="b">
        <f t="shared" si="132"/>
        <v>1</v>
      </c>
      <c r="Q39" s="88" t="b">
        <f t="shared" si="132"/>
        <v>1</v>
      </c>
      <c r="R39" s="88" t="b">
        <f t="shared" si="132"/>
        <v>1</v>
      </c>
      <c r="S39" s="88" t="b">
        <f t="shared" si="132"/>
        <v>1</v>
      </c>
      <c r="T39" s="73"/>
      <c r="U39" s="88" t="b">
        <f t="shared" si="132"/>
        <v>1</v>
      </c>
      <c r="V39" s="88" t="b">
        <f t="shared" si="132"/>
        <v>1</v>
      </c>
      <c r="W39" s="88" t="b">
        <f t="shared" si="132"/>
        <v>1</v>
      </c>
      <c r="X39" s="88" t="b">
        <f t="shared" si="132"/>
        <v>1</v>
      </c>
      <c r="Y39" s="91"/>
      <c r="Z39" s="88" t="b">
        <f t="shared" si="132"/>
        <v>1</v>
      </c>
      <c r="AA39" s="91"/>
      <c r="AB39" s="92"/>
      <c r="AC39" s="93"/>
      <c r="AD39" s="93"/>
      <c r="AE39" s="73"/>
      <c r="AF39" s="73"/>
      <c r="AG39" s="73"/>
      <c r="AH39" s="73"/>
      <c r="AI39" s="94"/>
      <c r="AK39" s="88" t="b">
        <f t="shared" ref="AK39" si="133">AK34=AK36</f>
        <v>1</v>
      </c>
      <c r="AL39" s="95"/>
      <c r="AM39" s="88" t="b">
        <f t="shared" ref="AM39" si="134">AM34=AM36</f>
        <v>1</v>
      </c>
      <c r="AN39" s="95"/>
      <c r="AO39" s="92"/>
      <c r="AP39" s="88" t="b">
        <f t="shared" ref="AP39" si="135">AP34=AP36</f>
        <v>1</v>
      </c>
      <c r="AQ39" s="95"/>
      <c r="AR39" s="88" t="b">
        <f t="shared" ref="AR39" si="136">AR34=AR36</f>
        <v>1</v>
      </c>
      <c r="AS39" s="95"/>
      <c r="AT39" s="92"/>
      <c r="AU39" s="94"/>
      <c r="AV39" s="94"/>
      <c r="AW39" s="73"/>
      <c r="AX39" s="73"/>
      <c r="AY39" s="73"/>
      <c r="AZ39" s="94"/>
      <c r="BB39" s="88" t="b">
        <f t="shared" ref="BB39" si="137">BB34=BB36</f>
        <v>1</v>
      </c>
      <c r="BC39" s="95"/>
      <c r="BD39" s="73"/>
      <c r="BE39" s="95"/>
      <c r="BF39" s="92"/>
      <c r="BG39" s="88" t="b">
        <f t="shared" ref="BG39" si="138">BG34=BG36</f>
        <v>1</v>
      </c>
      <c r="BH39" s="95"/>
      <c r="BI39" s="73"/>
      <c r="BJ39" s="95"/>
      <c r="BK39" s="92"/>
      <c r="BL39" s="96"/>
      <c r="BM39" s="96"/>
      <c r="BN39" s="73"/>
      <c r="BO39" s="73"/>
      <c r="BP39" s="73"/>
      <c r="BQ39" s="94"/>
      <c r="BR39" s="26"/>
      <c r="BS39" s="88" t="b">
        <f t="shared" ref="BS39" si="139">BS34=BS36</f>
        <v>1</v>
      </c>
      <c r="BT39" s="95"/>
      <c r="BU39" s="73"/>
      <c r="BV39" s="95"/>
      <c r="BW39" s="92"/>
      <c r="BX39" s="88" t="b">
        <f t="shared" ref="BX39" si="140">BX34=BX36</f>
        <v>1</v>
      </c>
      <c r="BY39" s="95"/>
      <c r="BZ39" s="73"/>
      <c r="CA39" s="97"/>
      <c r="CB39" s="98"/>
      <c r="CC39" s="94"/>
      <c r="CD39" s="94"/>
      <c r="CE39" s="73"/>
      <c r="CF39" s="73"/>
      <c r="CG39" s="73"/>
      <c r="CH39" s="94"/>
    </row>
    <row r="40" spans="1:86" ht="80.25" customHeight="1" x14ac:dyDescent="0.25">
      <c r="E40" s="5"/>
      <c r="S40" s="34"/>
      <c r="W40" s="34"/>
    </row>
    <row r="41" spans="1:86" ht="50.25" x14ac:dyDescent="0.25">
      <c r="A41" s="212" t="s">
        <v>212</v>
      </c>
      <c r="B41" s="212"/>
      <c r="C41" s="212"/>
      <c r="D41" s="212"/>
      <c r="E41" s="212"/>
    </row>
    <row r="42" spans="1:86" ht="37.5" x14ac:dyDescent="0.25"/>
  </sheetData>
  <sheetProtection formatCells="0" formatColumns="0" formatRows="0"/>
  <mergeCells count="431">
    <mergeCell ref="H10:O10"/>
    <mergeCell ref="P10:W10"/>
    <mergeCell ref="BG3:BI6"/>
    <mergeCell ref="A6:F6"/>
    <mergeCell ref="A8:C8"/>
    <mergeCell ref="D8:E8"/>
    <mergeCell ref="P9:W9"/>
    <mergeCell ref="X9:AH9"/>
    <mergeCell ref="AI9:AI12"/>
    <mergeCell ref="A10:A12"/>
    <mergeCell ref="B10:B12"/>
    <mergeCell ref="C10:C12"/>
    <mergeCell ref="AW11:AW12"/>
    <mergeCell ref="AX11:AX12"/>
    <mergeCell ref="AY11:AY12"/>
    <mergeCell ref="AZ11:AZ12"/>
    <mergeCell ref="X10:AG11"/>
    <mergeCell ref="AK10:AZ10"/>
    <mergeCell ref="BB10:BQ10"/>
    <mergeCell ref="P11:S11"/>
    <mergeCell ref="T11:W11"/>
    <mergeCell ref="AK11:AO11"/>
    <mergeCell ref="AP11:AT11"/>
    <mergeCell ref="D10:D12"/>
    <mergeCell ref="CE11:CE12"/>
    <mergeCell ref="CF11:CF12"/>
    <mergeCell ref="CG11:CG12"/>
    <mergeCell ref="CH11:CH12"/>
    <mergeCell ref="BX11:CB11"/>
    <mergeCell ref="CC11:CC12"/>
    <mergeCell ref="CD11:CD12"/>
    <mergeCell ref="A13:A14"/>
    <mergeCell ref="B13:B14"/>
    <mergeCell ref="C13:C14"/>
    <mergeCell ref="D13:D14"/>
    <mergeCell ref="F13:F14"/>
    <mergeCell ref="H13:J14"/>
    <mergeCell ref="BP11:BP12"/>
    <mergeCell ref="BQ11:BQ12"/>
    <mergeCell ref="BS11:BV11"/>
    <mergeCell ref="BB11:BF11"/>
    <mergeCell ref="BG11:BK11"/>
    <mergeCell ref="BL11:BL12"/>
    <mergeCell ref="BM11:BM12"/>
    <mergeCell ref="BN11:BN12"/>
    <mergeCell ref="BO11:BO12"/>
    <mergeCell ref="AU11:AU12"/>
    <mergeCell ref="AV11:AV12"/>
    <mergeCell ref="E10:E12"/>
    <mergeCell ref="F10:F12"/>
    <mergeCell ref="G10:G12"/>
    <mergeCell ref="BS10:CH10"/>
    <mergeCell ref="H11:K11"/>
    <mergeCell ref="L11:O11"/>
    <mergeCell ref="CD13:CD14"/>
    <mergeCell ref="A15:A20"/>
    <mergeCell ref="B15:B16"/>
    <mergeCell ref="C15:C16"/>
    <mergeCell ref="D15:D16"/>
    <mergeCell ref="F15:F16"/>
    <mergeCell ref="H15:J16"/>
    <mergeCell ref="L15:N16"/>
    <mergeCell ref="P15:R16"/>
    <mergeCell ref="S15:S16"/>
    <mergeCell ref="BV13:BV14"/>
    <mergeCell ref="BW13:BW14"/>
    <mergeCell ref="BY13:BY14"/>
    <mergeCell ref="CA13:CA14"/>
    <mergeCell ref="CB13:CB14"/>
    <mergeCell ref="CC13:CC14"/>
    <mergeCell ref="L13:N14"/>
    <mergeCell ref="P13:R14"/>
    <mergeCell ref="S13:S14"/>
    <mergeCell ref="T13:V14"/>
    <mergeCell ref="W13:W14"/>
    <mergeCell ref="BT13:BT14"/>
    <mergeCell ref="CA15:CA16"/>
    <mergeCell ref="CB15:CB16"/>
    <mergeCell ref="CC15:CC16"/>
    <mergeCell ref="CD15:CD16"/>
    <mergeCell ref="B17:B18"/>
    <mergeCell ref="C17:C18"/>
    <mergeCell ref="D17:D18"/>
    <mergeCell ref="F17:F18"/>
    <mergeCell ref="H17:J18"/>
    <mergeCell ref="L17:N18"/>
    <mergeCell ref="T15:V16"/>
    <mergeCell ref="W15:W16"/>
    <mergeCell ref="BT15:BT16"/>
    <mergeCell ref="BV15:BV16"/>
    <mergeCell ref="BW15:BW16"/>
    <mergeCell ref="BY15:BY16"/>
    <mergeCell ref="CB17:CB18"/>
    <mergeCell ref="CC17:CC18"/>
    <mergeCell ref="CD17:CD18"/>
    <mergeCell ref="P17:R18"/>
    <mergeCell ref="S17:S18"/>
    <mergeCell ref="T17:V18"/>
    <mergeCell ref="W17:W18"/>
    <mergeCell ref="BT17:BT18"/>
    <mergeCell ref="BV17:BV18"/>
    <mergeCell ref="B19:B20"/>
    <mergeCell ref="C19:C20"/>
    <mergeCell ref="D19:D20"/>
    <mergeCell ref="F19:F20"/>
    <mergeCell ref="H19:J20"/>
    <mergeCell ref="L19:N20"/>
    <mergeCell ref="P19:R20"/>
    <mergeCell ref="S19:S20"/>
    <mergeCell ref="T19:V20"/>
    <mergeCell ref="W19:W20"/>
    <mergeCell ref="BT19:BT20"/>
    <mergeCell ref="BV19:BV20"/>
    <mergeCell ref="BW17:BW18"/>
    <mergeCell ref="BY17:BY18"/>
    <mergeCell ref="CA17:CA18"/>
    <mergeCell ref="BW19:BW20"/>
    <mergeCell ref="BY19:BY20"/>
    <mergeCell ref="CA19:CA20"/>
    <mergeCell ref="CB19:CB20"/>
    <mergeCell ref="CC19:CC20"/>
    <mergeCell ref="CD19:CD20"/>
    <mergeCell ref="AA21:AA22"/>
    <mergeCell ref="AB21:AB22"/>
    <mergeCell ref="AC21:AC22"/>
    <mergeCell ref="AD21:AD22"/>
    <mergeCell ref="AI21:AI22"/>
    <mergeCell ref="AL21:AL22"/>
    <mergeCell ref="A21:A26"/>
    <mergeCell ref="B21:B22"/>
    <mergeCell ref="C21:C22"/>
    <mergeCell ref="D21:D22"/>
    <mergeCell ref="F21:F22"/>
    <mergeCell ref="Y21:Y22"/>
    <mergeCell ref="B25:B26"/>
    <mergeCell ref="C25:C26"/>
    <mergeCell ref="D25:D26"/>
    <mergeCell ref="F25:F26"/>
    <mergeCell ref="Y25:Y26"/>
    <mergeCell ref="AA25:AA26"/>
    <mergeCell ref="AB25:AB26"/>
    <mergeCell ref="AC25:AC26"/>
    <mergeCell ref="AD25:AD26"/>
    <mergeCell ref="AI25:AI26"/>
    <mergeCell ref="AL25:AL26"/>
    <mergeCell ref="BC21:BC22"/>
    <mergeCell ref="BE21:BE22"/>
    <mergeCell ref="BF21:BF22"/>
    <mergeCell ref="BH21:BH22"/>
    <mergeCell ref="AN21:AN22"/>
    <mergeCell ref="AO21:AO22"/>
    <mergeCell ref="AQ21:AQ22"/>
    <mergeCell ref="AS21:AS22"/>
    <mergeCell ref="AT21:AT22"/>
    <mergeCell ref="AU21:AU22"/>
    <mergeCell ref="CD21:CD22"/>
    <mergeCell ref="CH21:CH22"/>
    <mergeCell ref="B23:B24"/>
    <mergeCell ref="C23:C24"/>
    <mergeCell ref="D23:D24"/>
    <mergeCell ref="F23:F24"/>
    <mergeCell ref="Y23:Y24"/>
    <mergeCell ref="AA23:AA24"/>
    <mergeCell ref="AB23:AB24"/>
    <mergeCell ref="AC23:AC24"/>
    <mergeCell ref="BV21:BV22"/>
    <mergeCell ref="BW21:BW22"/>
    <mergeCell ref="BY21:BY22"/>
    <mergeCell ref="CA21:CA22"/>
    <mergeCell ref="CB21:CB22"/>
    <mergeCell ref="CC21:CC22"/>
    <mergeCell ref="BJ21:BJ22"/>
    <mergeCell ref="BK21:BK22"/>
    <mergeCell ref="BL21:BL22"/>
    <mergeCell ref="BM21:BM22"/>
    <mergeCell ref="BQ21:BQ22"/>
    <mergeCell ref="BT21:BT22"/>
    <mergeCell ref="AV21:AV22"/>
    <mergeCell ref="AZ21:AZ22"/>
    <mergeCell ref="CD23:CD24"/>
    <mergeCell ref="CH23:CH24"/>
    <mergeCell ref="U24:W24"/>
    <mergeCell ref="BM23:BM24"/>
    <mergeCell ref="BQ23:BQ24"/>
    <mergeCell ref="BT23:BT24"/>
    <mergeCell ref="BV23:BV24"/>
    <mergeCell ref="BW23:BW24"/>
    <mergeCell ref="BY23:BY24"/>
    <mergeCell ref="BE23:BE24"/>
    <mergeCell ref="BF23:BF24"/>
    <mergeCell ref="BH23:BH24"/>
    <mergeCell ref="BJ23:BJ24"/>
    <mergeCell ref="BK23:BK24"/>
    <mergeCell ref="BL23:BL24"/>
    <mergeCell ref="AS23:AS24"/>
    <mergeCell ref="AT23:AT24"/>
    <mergeCell ref="AU23:AU24"/>
    <mergeCell ref="AV23:AV24"/>
    <mergeCell ref="AZ23:AZ24"/>
    <mergeCell ref="BC23:BC24"/>
    <mergeCell ref="AD23:AD24"/>
    <mergeCell ref="AI23:AI24"/>
    <mergeCell ref="AL23:AL24"/>
    <mergeCell ref="CA23:CA24"/>
    <mergeCell ref="CB23:CB24"/>
    <mergeCell ref="CC23:CC24"/>
    <mergeCell ref="AN23:AN24"/>
    <mergeCell ref="AO23:AO24"/>
    <mergeCell ref="AQ23:AQ24"/>
    <mergeCell ref="AZ25:AZ26"/>
    <mergeCell ref="BC25:BC26"/>
    <mergeCell ref="BE25:BE26"/>
    <mergeCell ref="BF25:BF26"/>
    <mergeCell ref="AN25:AN26"/>
    <mergeCell ref="AO25:AO26"/>
    <mergeCell ref="AQ25:AQ26"/>
    <mergeCell ref="AS25:AS26"/>
    <mergeCell ref="AT25:AT26"/>
    <mergeCell ref="CC25:CC26"/>
    <mergeCell ref="CD25:CD26"/>
    <mergeCell ref="CH25:CH26"/>
    <mergeCell ref="P26:S26"/>
    <mergeCell ref="U26:W26"/>
    <mergeCell ref="A27:A36"/>
    <mergeCell ref="B27:B28"/>
    <mergeCell ref="C27:C28"/>
    <mergeCell ref="D27:D28"/>
    <mergeCell ref="F27:F28"/>
    <mergeCell ref="BT25:BT26"/>
    <mergeCell ref="BV25:BV26"/>
    <mergeCell ref="BW25:BW26"/>
    <mergeCell ref="BY25:BY26"/>
    <mergeCell ref="CA25:CA26"/>
    <mergeCell ref="CB25:CB26"/>
    <mergeCell ref="BH25:BH26"/>
    <mergeCell ref="BJ25:BJ26"/>
    <mergeCell ref="BK25:BK26"/>
    <mergeCell ref="BL25:BL26"/>
    <mergeCell ref="BM25:BM26"/>
    <mergeCell ref="BQ25:BQ26"/>
    <mergeCell ref="AU25:AU26"/>
    <mergeCell ref="AV25:AV26"/>
    <mergeCell ref="BC27:BC28"/>
    <mergeCell ref="AD27:AD28"/>
    <mergeCell ref="AI27:AI28"/>
    <mergeCell ref="AL27:AL28"/>
    <mergeCell ref="AN27:AN28"/>
    <mergeCell ref="AO27:AO28"/>
    <mergeCell ref="AQ27:AQ28"/>
    <mergeCell ref="P27:S27"/>
    <mergeCell ref="U27:W27"/>
    <mergeCell ref="Y27:Y28"/>
    <mergeCell ref="AA27:AA28"/>
    <mergeCell ref="AB27:AB28"/>
    <mergeCell ref="AC27:AC28"/>
    <mergeCell ref="CA27:CA28"/>
    <mergeCell ref="CB27:CB28"/>
    <mergeCell ref="CC27:CC28"/>
    <mergeCell ref="CD27:CD28"/>
    <mergeCell ref="CH27:CH28"/>
    <mergeCell ref="P28:S28"/>
    <mergeCell ref="U28:W28"/>
    <mergeCell ref="BM27:BM28"/>
    <mergeCell ref="BQ27:BQ28"/>
    <mergeCell ref="BT27:BT28"/>
    <mergeCell ref="BV27:BV28"/>
    <mergeCell ref="BW27:BW28"/>
    <mergeCell ref="BY27:BY28"/>
    <mergeCell ref="BE27:BE28"/>
    <mergeCell ref="BF27:BF28"/>
    <mergeCell ref="BH27:BH28"/>
    <mergeCell ref="BJ27:BJ28"/>
    <mergeCell ref="BK27:BK28"/>
    <mergeCell ref="BL27:BL28"/>
    <mergeCell ref="AS27:AS28"/>
    <mergeCell ref="AT27:AT28"/>
    <mergeCell ref="AU27:AU28"/>
    <mergeCell ref="AV27:AV28"/>
    <mergeCell ref="AZ27:AZ28"/>
    <mergeCell ref="AB29:AB30"/>
    <mergeCell ref="AC29:AC30"/>
    <mergeCell ref="AD29:AD30"/>
    <mergeCell ref="AI29:AI30"/>
    <mergeCell ref="AL29:AL30"/>
    <mergeCell ref="AN29:AN30"/>
    <mergeCell ref="B29:B30"/>
    <mergeCell ref="C29:C30"/>
    <mergeCell ref="D29:D30"/>
    <mergeCell ref="F29:F30"/>
    <mergeCell ref="Y29:Y30"/>
    <mergeCell ref="AA29:AA30"/>
    <mergeCell ref="BV29:BV30"/>
    <mergeCell ref="AZ29:AZ30"/>
    <mergeCell ref="BC29:BC30"/>
    <mergeCell ref="BE29:BE30"/>
    <mergeCell ref="BF29:BF30"/>
    <mergeCell ref="BH29:BH30"/>
    <mergeCell ref="BJ29:BJ30"/>
    <mergeCell ref="AO29:AO30"/>
    <mergeCell ref="AQ29:AQ30"/>
    <mergeCell ref="AS29:AS30"/>
    <mergeCell ref="AT29:AT30"/>
    <mergeCell ref="AU29:AU30"/>
    <mergeCell ref="AV29:AV30"/>
    <mergeCell ref="AL31:AL32"/>
    <mergeCell ref="AN31:AN32"/>
    <mergeCell ref="AO31:AO32"/>
    <mergeCell ref="CH29:CH30"/>
    <mergeCell ref="B31:B32"/>
    <mergeCell ref="C31:C32"/>
    <mergeCell ref="D31:D32"/>
    <mergeCell ref="F31:F32"/>
    <mergeCell ref="P31:S32"/>
    <mergeCell ref="U31:W32"/>
    <mergeCell ref="Y31:Y32"/>
    <mergeCell ref="AA31:AA32"/>
    <mergeCell ref="AB31:AB32"/>
    <mergeCell ref="BW29:BW30"/>
    <mergeCell ref="BY29:BY30"/>
    <mergeCell ref="CA29:CA30"/>
    <mergeCell ref="CB29:CB30"/>
    <mergeCell ref="CC29:CC30"/>
    <mergeCell ref="CD29:CD30"/>
    <mergeCell ref="BK29:BK30"/>
    <mergeCell ref="BL29:BL30"/>
    <mergeCell ref="BM29:BM30"/>
    <mergeCell ref="BQ29:BQ30"/>
    <mergeCell ref="BT29:BT30"/>
    <mergeCell ref="CC31:CC32"/>
    <mergeCell ref="CD31:CD32"/>
    <mergeCell ref="CH31:CH32"/>
    <mergeCell ref="BL31:BL32"/>
    <mergeCell ref="BM31:BM32"/>
    <mergeCell ref="BQ31:BQ32"/>
    <mergeCell ref="BT31:BT32"/>
    <mergeCell ref="BV31:BV32"/>
    <mergeCell ref="BW31:BW32"/>
    <mergeCell ref="B33:B34"/>
    <mergeCell ref="C33:C34"/>
    <mergeCell ref="D33:D34"/>
    <mergeCell ref="F33:F34"/>
    <mergeCell ref="Y33:Y34"/>
    <mergeCell ref="AA33:AA34"/>
    <mergeCell ref="BY31:BY32"/>
    <mergeCell ref="CA31:CA32"/>
    <mergeCell ref="CB31:CB32"/>
    <mergeCell ref="BC31:BC32"/>
    <mergeCell ref="BE31:BE32"/>
    <mergeCell ref="BF31:BF32"/>
    <mergeCell ref="BH31:BH32"/>
    <mergeCell ref="BJ31:BJ32"/>
    <mergeCell ref="BK31:BK32"/>
    <mergeCell ref="AQ31:AQ32"/>
    <mergeCell ref="AS31:AS32"/>
    <mergeCell ref="AT31:AT32"/>
    <mergeCell ref="AU31:AU32"/>
    <mergeCell ref="AV31:AV32"/>
    <mergeCell ref="AZ31:AZ32"/>
    <mergeCell ref="AC31:AC32"/>
    <mergeCell ref="AD31:AD32"/>
    <mergeCell ref="AI31:AI32"/>
    <mergeCell ref="AO33:AO34"/>
    <mergeCell ref="AQ33:AQ34"/>
    <mergeCell ref="AS33:AS34"/>
    <mergeCell ref="AT33:AT34"/>
    <mergeCell ref="AU33:AU34"/>
    <mergeCell ref="AV33:AV34"/>
    <mergeCell ref="AB33:AB34"/>
    <mergeCell ref="AC33:AC34"/>
    <mergeCell ref="AD33:AD34"/>
    <mergeCell ref="AI33:AI34"/>
    <mergeCell ref="AL33:AL34"/>
    <mergeCell ref="AN33:AN34"/>
    <mergeCell ref="BM33:BM34"/>
    <mergeCell ref="BQ33:BQ34"/>
    <mergeCell ref="BT33:BT34"/>
    <mergeCell ref="BV33:BV34"/>
    <mergeCell ref="AZ33:AZ34"/>
    <mergeCell ref="BC33:BC34"/>
    <mergeCell ref="BE33:BE34"/>
    <mergeCell ref="BF33:BF34"/>
    <mergeCell ref="BH33:BH34"/>
    <mergeCell ref="BJ33:BJ34"/>
    <mergeCell ref="AI35:AI36"/>
    <mergeCell ref="AL35:AL36"/>
    <mergeCell ref="AN35:AN36"/>
    <mergeCell ref="AO35:AO36"/>
    <mergeCell ref="AQ35:AQ36"/>
    <mergeCell ref="AS35:AS36"/>
    <mergeCell ref="CH33:CH34"/>
    <mergeCell ref="B35:B36"/>
    <mergeCell ref="C35:C36"/>
    <mergeCell ref="D35:D36"/>
    <mergeCell ref="F35:F36"/>
    <mergeCell ref="Y35:Y36"/>
    <mergeCell ref="AA35:AA36"/>
    <mergeCell ref="AB35:AB36"/>
    <mergeCell ref="AC35:AC36"/>
    <mergeCell ref="AD35:AD36"/>
    <mergeCell ref="BW33:BW34"/>
    <mergeCell ref="BY33:BY34"/>
    <mergeCell ref="CA33:CA34"/>
    <mergeCell ref="CB33:CB34"/>
    <mergeCell ref="CC33:CC34"/>
    <mergeCell ref="CD33:CD34"/>
    <mergeCell ref="BK33:BK34"/>
    <mergeCell ref="BL33:BL34"/>
    <mergeCell ref="CB35:CB36"/>
    <mergeCell ref="CC35:CC36"/>
    <mergeCell ref="CD35:CD36"/>
    <mergeCell ref="CH35:CH36"/>
    <mergeCell ref="B38:C38"/>
    <mergeCell ref="A41:E41"/>
    <mergeCell ref="BQ35:BQ36"/>
    <mergeCell ref="BT35:BT36"/>
    <mergeCell ref="BV35:BV36"/>
    <mergeCell ref="BW35:BW36"/>
    <mergeCell ref="BY35:BY36"/>
    <mergeCell ref="CA35:CA36"/>
    <mergeCell ref="BF35:BF36"/>
    <mergeCell ref="BH35:BH36"/>
    <mergeCell ref="BJ35:BJ36"/>
    <mergeCell ref="BK35:BK36"/>
    <mergeCell ref="BL35:BL36"/>
    <mergeCell ref="BM35:BM36"/>
    <mergeCell ref="AT35:AT36"/>
    <mergeCell ref="AU35:AU36"/>
    <mergeCell ref="AV35:AV36"/>
    <mergeCell ref="AZ35:AZ36"/>
    <mergeCell ref="BC35:BC36"/>
    <mergeCell ref="BE35:BE36"/>
  </mergeCells>
  <conditionalFormatting sqref="H39:K39">
    <cfRule type="cellIs" dxfId="31" priority="12" operator="equal">
      <formula>FALSE</formula>
    </cfRule>
  </conditionalFormatting>
  <conditionalFormatting sqref="M39:S39">
    <cfRule type="cellIs" dxfId="30" priority="11" operator="equal">
      <formula>FALSE</formula>
    </cfRule>
  </conditionalFormatting>
  <conditionalFormatting sqref="U39:X39">
    <cfRule type="cellIs" dxfId="29" priority="10" operator="equal">
      <formula>FALSE</formula>
    </cfRule>
  </conditionalFormatting>
  <conditionalFormatting sqref="Z39">
    <cfRule type="cellIs" dxfId="28" priority="9" operator="equal">
      <formula>FALSE</formula>
    </cfRule>
  </conditionalFormatting>
  <conditionalFormatting sqref="AK39">
    <cfRule type="cellIs" dxfId="27" priority="8" operator="equal">
      <formula>FALSE</formula>
    </cfRule>
  </conditionalFormatting>
  <conditionalFormatting sqref="AM39">
    <cfRule type="cellIs" dxfId="26" priority="7" operator="equal">
      <formula>FALSE</formula>
    </cfRule>
  </conditionalFormatting>
  <conditionalFormatting sqref="AP39">
    <cfRule type="cellIs" dxfId="25" priority="6" operator="equal">
      <formula>FALSE</formula>
    </cfRule>
  </conditionalFormatting>
  <conditionalFormatting sqref="AR39">
    <cfRule type="cellIs" dxfId="24" priority="5" operator="equal">
      <formula>FALSE</formula>
    </cfRule>
  </conditionalFormatting>
  <conditionalFormatting sqref="BB39">
    <cfRule type="cellIs" dxfId="23" priority="4" operator="equal">
      <formula>FALSE</formula>
    </cfRule>
  </conditionalFormatting>
  <conditionalFormatting sqref="BG39">
    <cfRule type="cellIs" dxfId="22" priority="3" operator="equal">
      <formula>FALSE</formula>
    </cfRule>
  </conditionalFormatting>
  <conditionalFormatting sqref="BS39">
    <cfRule type="cellIs" dxfId="21" priority="2" operator="equal">
      <formula>FALSE</formula>
    </cfRule>
  </conditionalFormatting>
  <conditionalFormatting sqref="BT13">
    <cfRule type="cellIs" dxfId="20" priority="17" operator="equal">
      <formula>#REF!</formula>
    </cfRule>
  </conditionalFormatting>
  <conditionalFormatting sqref="BV13">
    <cfRule type="cellIs" dxfId="19" priority="16" operator="equal">
      <formula>#REF!</formula>
    </cfRule>
  </conditionalFormatting>
  <conditionalFormatting sqref="BX39">
    <cfRule type="cellIs" dxfId="18" priority="1" operator="equal">
      <formula>FALSE</formula>
    </cfRule>
  </conditionalFormatting>
  <conditionalFormatting sqref="BY13">
    <cfRule type="cellIs" dxfId="17" priority="15" operator="equal">
      <formula>#REF!</formula>
    </cfRule>
  </conditionalFormatting>
  <conditionalFormatting sqref="CA13">
    <cfRule type="cellIs" dxfId="16" priority="14" operator="equal">
      <formula>#REF!</formula>
    </cfRule>
  </conditionalFormatting>
  <pageMargins left="0.7" right="0.7" top="0.75" bottom="0.75" header="0.3" footer="0.3"/>
  <pageSetup paperSize="9" scale="10" fitToHeight="0" orientation="landscape" horizontalDpi="4294967294" verticalDpi="4294967294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Datos!$A$1:$A$33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I42"/>
  <sheetViews>
    <sheetView showGridLines="0" topLeftCell="J23" zoomScale="17" zoomScaleNormal="25" workbookViewId="0">
      <selection activeCell="N32" sqref="N32"/>
    </sheetView>
  </sheetViews>
  <sheetFormatPr baseColWidth="10" defaultColWidth="0" defaultRowHeight="0" customHeight="1" zeroHeight="1" x14ac:dyDescent="0.25"/>
  <cols>
    <col min="1" max="1" width="38.625" style="5" customWidth="1"/>
    <col min="2" max="2" width="9.5" style="5" customWidth="1"/>
    <col min="3" max="3" width="75.5" style="5" customWidth="1"/>
    <col min="4" max="4" width="92.5" style="5" hidden="1" customWidth="1"/>
    <col min="5" max="5" width="102.625" style="6" customWidth="1"/>
    <col min="6" max="6" width="37.75" style="9" customWidth="1"/>
    <col min="7" max="7" width="85.25" style="9" customWidth="1"/>
    <col min="8" max="8" width="23" style="26" customWidth="1"/>
    <col min="9" max="9" width="25.25" style="26" bestFit="1" customWidth="1"/>
    <col min="10" max="10" width="24.5" style="26" bestFit="1" customWidth="1"/>
    <col min="11" max="11" width="32.375" style="26" customWidth="1"/>
    <col min="12" max="12" width="23" style="26" customWidth="1"/>
    <col min="13" max="13" width="33.25" style="26" customWidth="1"/>
    <col min="14" max="14" width="25.375" style="26" customWidth="1"/>
    <col min="15" max="15" width="32.375" style="26" customWidth="1"/>
    <col min="16" max="17" width="22.625" style="26" customWidth="1"/>
    <col min="18" max="19" width="28.125" style="26" customWidth="1"/>
    <col min="20" max="22" width="22.625" style="26" customWidth="1"/>
    <col min="23" max="23" width="36" style="26" customWidth="1"/>
    <col min="24" max="24" width="26.75" style="26" customWidth="1"/>
    <col min="25" max="25" width="27.125" style="26" customWidth="1"/>
    <col min="26" max="26" width="26.75" style="26" customWidth="1"/>
    <col min="27" max="27" width="27.125" style="26" customWidth="1"/>
    <col min="28" max="28" width="32.625" style="26" customWidth="1"/>
    <col min="29" max="30" width="90.125" style="35" customWidth="1"/>
    <col min="31" max="31" width="65.125" style="5" customWidth="1"/>
    <col min="32" max="32" width="63.625" style="5" customWidth="1"/>
    <col min="33" max="33" width="40" style="5" customWidth="1"/>
    <col min="34" max="34" width="51" style="5" customWidth="1"/>
    <col min="35" max="35" width="61" style="5" customWidth="1"/>
    <col min="36" max="36" width="9.875" style="5" customWidth="1"/>
    <col min="37" max="38" width="26.75" style="5" customWidth="1"/>
    <col min="39" max="39" width="44" style="5" customWidth="1"/>
    <col min="40" max="40" width="26.75" style="5" customWidth="1"/>
    <col min="41" max="41" width="37.875" style="5" customWidth="1"/>
    <col min="42" max="45" width="26.75" style="5" customWidth="1"/>
    <col min="46" max="46" width="41.75" style="5" customWidth="1"/>
    <col min="47" max="48" width="84.625" style="5" customWidth="1"/>
    <col min="49" max="50" width="65.125" style="5" customWidth="1"/>
    <col min="51" max="51" width="69.5" style="5" customWidth="1"/>
    <col min="52" max="52" width="65.125" style="5" customWidth="1"/>
    <col min="53" max="53" width="9.875" style="5" customWidth="1"/>
    <col min="54" max="54" width="28.25" style="5" customWidth="1"/>
    <col min="55" max="55" width="26" style="5" customWidth="1"/>
    <col min="56" max="56" width="28.25" style="5" hidden="1" customWidth="1"/>
    <col min="57" max="57" width="26" style="5" hidden="1" customWidth="1"/>
    <col min="58" max="58" width="32" style="5" hidden="1" customWidth="1"/>
    <col min="59" max="59" width="36.375" style="5" customWidth="1"/>
    <col min="60" max="60" width="26.625" style="5" customWidth="1"/>
    <col min="61" max="61" width="28.25" style="5" hidden="1" customWidth="1"/>
    <col min="62" max="62" width="27.625" style="5" hidden="1" customWidth="1"/>
    <col min="63" max="63" width="32" style="5" hidden="1" customWidth="1"/>
    <col min="64" max="69" width="65.125" style="5" hidden="1" customWidth="1"/>
    <col min="70" max="70" width="9" style="5" customWidth="1"/>
    <col min="71" max="71" width="31.75" style="5" customWidth="1"/>
    <col min="72" max="72" width="37.25" style="5" customWidth="1"/>
    <col min="73" max="73" width="22.75" style="5" hidden="1" customWidth="1"/>
    <col min="74" max="74" width="28.625" style="5" hidden="1" customWidth="1"/>
    <col min="75" max="75" width="22.75" style="5" hidden="1" customWidth="1"/>
    <col min="76" max="76" width="30.25" style="5" customWidth="1"/>
    <col min="77" max="77" width="39.125" style="5" customWidth="1"/>
    <col min="78" max="78" width="22.75" style="26" hidden="1" customWidth="1"/>
    <col min="79" max="80" width="26.875" style="5" hidden="1" customWidth="1"/>
    <col min="81" max="85" width="65.125" style="5" hidden="1" customWidth="1"/>
    <col min="86" max="86" width="86.25" style="5" hidden="1" customWidth="1"/>
    <col min="87" max="87" width="9" style="5" customWidth="1"/>
    <col min="88" max="16384" width="9" style="5" hidden="1"/>
  </cols>
  <sheetData>
    <row r="1" spans="1:86" ht="37.5" x14ac:dyDescent="0.25"/>
    <row r="2" spans="1:86" ht="37.5" x14ac:dyDescent="0.25"/>
    <row r="3" spans="1:86" ht="37.5" x14ac:dyDescent="0.25">
      <c r="AP3" s="338" t="s">
        <v>215</v>
      </c>
      <c r="AQ3" s="338"/>
      <c r="AR3" s="338"/>
    </row>
    <row r="4" spans="1:86" ht="37.5" x14ac:dyDescent="0.25">
      <c r="AP4" s="338"/>
      <c r="AQ4" s="338"/>
      <c r="AR4" s="338"/>
    </row>
    <row r="5" spans="1:86" ht="45" customHeight="1" x14ac:dyDescent="0.25">
      <c r="AP5" s="338"/>
      <c r="AQ5" s="338"/>
      <c r="AR5" s="338"/>
    </row>
    <row r="6" spans="1:86" s="4" customFormat="1" ht="56.25" customHeight="1" x14ac:dyDescent="0.25">
      <c r="A6" s="339" t="s">
        <v>34</v>
      </c>
      <c r="B6" s="339"/>
      <c r="C6" s="339"/>
      <c r="D6" s="339"/>
      <c r="E6" s="339"/>
      <c r="F6" s="339"/>
      <c r="G6" s="15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36"/>
      <c r="AD6" s="36"/>
      <c r="AE6" s="8"/>
      <c r="AF6" s="8"/>
      <c r="AG6" s="8"/>
      <c r="AH6" s="8"/>
      <c r="AI6" s="8"/>
      <c r="AP6" s="338"/>
      <c r="AQ6" s="338"/>
      <c r="AR6" s="338"/>
      <c r="BZ6" s="26"/>
    </row>
    <row r="7" spans="1:86" s="4" customFormat="1" ht="37.5" x14ac:dyDescent="0.25">
      <c r="E7" s="7"/>
      <c r="F7" s="9"/>
      <c r="G7" s="9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35"/>
      <c r="AD7" s="35"/>
      <c r="BZ7" s="26"/>
    </row>
    <row r="8" spans="1:86" s="4" customFormat="1" ht="51" thickBot="1" x14ac:dyDescent="0.3">
      <c r="A8" s="340" t="s">
        <v>35</v>
      </c>
      <c r="B8" s="340"/>
      <c r="C8" s="340"/>
      <c r="D8" s="341" t="s">
        <v>10</v>
      </c>
      <c r="E8" s="341"/>
      <c r="F8" s="9"/>
      <c r="G8" s="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10"/>
      <c r="Y8" s="10"/>
      <c r="Z8" s="10"/>
      <c r="AA8" s="10"/>
      <c r="AB8" s="10"/>
      <c r="AC8" s="36"/>
      <c r="AD8" s="36"/>
      <c r="AE8" s="3"/>
      <c r="AF8" s="3"/>
      <c r="AG8" s="3"/>
      <c r="AH8" s="3"/>
      <c r="AI8" s="3"/>
      <c r="BZ8" s="26"/>
    </row>
    <row r="9" spans="1:86" s="42" customFormat="1" ht="236.25" customHeight="1" thickBot="1" x14ac:dyDescent="0.3">
      <c r="A9" s="40"/>
      <c r="B9" s="40"/>
      <c r="C9" s="40"/>
      <c r="D9" s="41"/>
      <c r="E9" s="41"/>
      <c r="H9" s="43" t="s">
        <v>36</v>
      </c>
      <c r="I9" s="43"/>
      <c r="J9" s="43"/>
      <c r="K9" s="43"/>
      <c r="L9" s="43"/>
      <c r="M9" s="52" t="s">
        <v>216</v>
      </c>
      <c r="N9" s="53" t="s">
        <v>217</v>
      </c>
      <c r="O9" s="53" t="s">
        <v>217</v>
      </c>
      <c r="P9" s="342" t="s">
        <v>37</v>
      </c>
      <c r="Q9" s="343"/>
      <c r="R9" s="343"/>
      <c r="S9" s="343"/>
      <c r="T9" s="343"/>
      <c r="U9" s="343"/>
      <c r="V9" s="343"/>
      <c r="W9" s="343"/>
      <c r="X9" s="202" t="s">
        <v>38</v>
      </c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344" t="s">
        <v>39</v>
      </c>
      <c r="AK9" s="4"/>
      <c r="AL9" s="4"/>
      <c r="AM9" s="44" t="s">
        <v>40</v>
      </c>
      <c r="AN9" s="4"/>
      <c r="AO9" s="4"/>
      <c r="AP9" s="49" t="s">
        <v>41</v>
      </c>
      <c r="AQ9" s="4"/>
      <c r="AR9" s="49" t="s">
        <v>41</v>
      </c>
      <c r="AS9" s="4"/>
      <c r="AT9" s="4"/>
      <c r="AU9" s="44" t="s">
        <v>42</v>
      </c>
      <c r="AV9" s="44" t="s">
        <v>43</v>
      </c>
      <c r="AW9" s="4"/>
      <c r="AX9" s="4"/>
      <c r="AY9" s="4"/>
      <c r="AZ9" s="44" t="s">
        <v>44</v>
      </c>
      <c r="BB9" s="50" t="s">
        <v>37</v>
      </c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44" t="s">
        <v>44</v>
      </c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H9" s="106" t="s">
        <v>44</v>
      </c>
    </row>
    <row r="10" spans="1:86" s="11" customFormat="1" ht="45.75" customHeight="1" thickBot="1" x14ac:dyDescent="0.3">
      <c r="A10" s="324" t="s">
        <v>45</v>
      </c>
      <c r="B10" s="324" t="s">
        <v>46</v>
      </c>
      <c r="C10" s="324" t="s">
        <v>47</v>
      </c>
      <c r="D10" s="324" t="s">
        <v>48</v>
      </c>
      <c r="E10" s="324" t="s">
        <v>49</v>
      </c>
      <c r="F10" s="327" t="s">
        <v>50</v>
      </c>
      <c r="G10" s="330" t="s">
        <v>51</v>
      </c>
      <c r="H10" s="333" t="s">
        <v>52</v>
      </c>
      <c r="I10" s="334"/>
      <c r="J10" s="334"/>
      <c r="K10" s="334"/>
      <c r="L10" s="334"/>
      <c r="M10" s="334"/>
      <c r="N10" s="334"/>
      <c r="O10" s="335"/>
      <c r="P10" s="336" t="s">
        <v>53</v>
      </c>
      <c r="Q10" s="336"/>
      <c r="R10" s="336"/>
      <c r="S10" s="336"/>
      <c r="T10" s="336"/>
      <c r="U10" s="336"/>
      <c r="V10" s="336"/>
      <c r="W10" s="337"/>
      <c r="X10" s="347" t="s">
        <v>54</v>
      </c>
      <c r="Y10" s="348"/>
      <c r="Z10" s="348"/>
      <c r="AA10" s="348"/>
      <c r="AB10" s="348"/>
      <c r="AC10" s="348"/>
      <c r="AD10" s="348"/>
      <c r="AE10" s="348"/>
      <c r="AF10" s="348"/>
      <c r="AG10" s="327"/>
      <c r="AH10" s="67"/>
      <c r="AI10" s="345"/>
      <c r="AK10" s="349" t="s">
        <v>55</v>
      </c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B10" s="351" t="s">
        <v>56</v>
      </c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3"/>
      <c r="BR10" s="26"/>
      <c r="BS10" s="351" t="s">
        <v>57</v>
      </c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3"/>
    </row>
    <row r="11" spans="1:86" s="11" customFormat="1" ht="45.75" customHeight="1" thickBot="1" x14ac:dyDescent="0.3">
      <c r="A11" s="325"/>
      <c r="B11" s="325"/>
      <c r="C11" s="325"/>
      <c r="D11" s="325"/>
      <c r="E11" s="325"/>
      <c r="F11" s="328"/>
      <c r="G11" s="331"/>
      <c r="H11" s="313" t="s">
        <v>58</v>
      </c>
      <c r="I11" s="314"/>
      <c r="J11" s="314"/>
      <c r="K11" s="315"/>
      <c r="L11" s="316" t="s">
        <v>59</v>
      </c>
      <c r="M11" s="317"/>
      <c r="N11" s="317"/>
      <c r="O11" s="318"/>
      <c r="P11" s="319" t="s">
        <v>58</v>
      </c>
      <c r="Q11" s="319"/>
      <c r="R11" s="319"/>
      <c r="S11" s="319"/>
      <c r="T11" s="320" t="s">
        <v>59</v>
      </c>
      <c r="U11" s="319"/>
      <c r="V11" s="319"/>
      <c r="W11" s="321"/>
      <c r="X11" s="349"/>
      <c r="Y11" s="350"/>
      <c r="Z11" s="350"/>
      <c r="AA11" s="350"/>
      <c r="AB11" s="350"/>
      <c r="AC11" s="350"/>
      <c r="AD11" s="350"/>
      <c r="AE11" s="350"/>
      <c r="AF11" s="350"/>
      <c r="AG11" s="329"/>
      <c r="AH11" s="67"/>
      <c r="AI11" s="345"/>
      <c r="AK11" s="299" t="s">
        <v>60</v>
      </c>
      <c r="AL11" s="300"/>
      <c r="AM11" s="300"/>
      <c r="AN11" s="300"/>
      <c r="AO11" s="308"/>
      <c r="AP11" s="309" t="s">
        <v>61</v>
      </c>
      <c r="AQ11" s="310"/>
      <c r="AR11" s="310"/>
      <c r="AS11" s="310"/>
      <c r="AT11" s="311"/>
      <c r="AU11" s="304" t="s">
        <v>62</v>
      </c>
      <c r="AV11" s="306" t="s">
        <v>63</v>
      </c>
      <c r="AW11" s="295" t="s">
        <v>64</v>
      </c>
      <c r="AX11" s="295" t="s">
        <v>65</v>
      </c>
      <c r="AY11" s="295" t="s">
        <v>66</v>
      </c>
      <c r="AZ11" s="295" t="s">
        <v>67</v>
      </c>
      <c r="BB11" s="299" t="s">
        <v>60</v>
      </c>
      <c r="BC11" s="300"/>
      <c r="BD11" s="300"/>
      <c r="BE11" s="300"/>
      <c r="BF11" s="308"/>
      <c r="BG11" s="309" t="s">
        <v>61</v>
      </c>
      <c r="BH11" s="310"/>
      <c r="BI11" s="310"/>
      <c r="BJ11" s="310"/>
      <c r="BK11" s="311"/>
      <c r="BL11" s="304" t="s">
        <v>62</v>
      </c>
      <c r="BM11" s="306" t="s">
        <v>63</v>
      </c>
      <c r="BN11" s="295" t="s">
        <v>64</v>
      </c>
      <c r="BO11" s="295" t="s">
        <v>65</v>
      </c>
      <c r="BP11" s="295" t="s">
        <v>66</v>
      </c>
      <c r="BQ11" s="295" t="s">
        <v>67</v>
      </c>
      <c r="BS11" s="299" t="s">
        <v>60</v>
      </c>
      <c r="BT11" s="300"/>
      <c r="BU11" s="300"/>
      <c r="BV11" s="300"/>
      <c r="BW11" s="153"/>
      <c r="BX11" s="301" t="s">
        <v>61</v>
      </c>
      <c r="BY11" s="302"/>
      <c r="BZ11" s="302"/>
      <c r="CA11" s="302"/>
      <c r="CB11" s="303"/>
      <c r="CC11" s="304" t="s">
        <v>62</v>
      </c>
      <c r="CD11" s="306" t="s">
        <v>63</v>
      </c>
      <c r="CE11" s="295" t="s">
        <v>64</v>
      </c>
      <c r="CF11" s="295" t="s">
        <v>65</v>
      </c>
      <c r="CG11" s="295" t="s">
        <v>66</v>
      </c>
      <c r="CH11" s="295" t="s">
        <v>67</v>
      </c>
    </row>
    <row r="12" spans="1:86" s="11" customFormat="1" ht="75" x14ac:dyDescent="0.25">
      <c r="A12" s="326"/>
      <c r="B12" s="326"/>
      <c r="C12" s="326"/>
      <c r="D12" s="326"/>
      <c r="E12" s="326"/>
      <c r="F12" s="329"/>
      <c r="G12" s="332"/>
      <c r="H12" s="30" t="s">
        <v>68</v>
      </c>
      <c r="I12" s="31" t="s">
        <v>69</v>
      </c>
      <c r="J12" s="31" t="s">
        <v>70</v>
      </c>
      <c r="K12" s="31" t="s">
        <v>71</v>
      </c>
      <c r="L12" s="31" t="s">
        <v>68</v>
      </c>
      <c r="M12" s="31" t="s">
        <v>69</v>
      </c>
      <c r="N12" s="31" t="s">
        <v>70</v>
      </c>
      <c r="O12" s="32" t="s">
        <v>71</v>
      </c>
      <c r="P12" s="33" t="s">
        <v>68</v>
      </c>
      <c r="Q12" s="31" t="s">
        <v>69</v>
      </c>
      <c r="R12" s="31" t="s">
        <v>70</v>
      </c>
      <c r="S12" s="31" t="s">
        <v>71</v>
      </c>
      <c r="T12" s="31" t="s">
        <v>68</v>
      </c>
      <c r="U12" s="31" t="s">
        <v>69</v>
      </c>
      <c r="V12" s="31" t="s">
        <v>70</v>
      </c>
      <c r="W12" s="32" t="s">
        <v>71</v>
      </c>
      <c r="X12" s="27" t="s">
        <v>72</v>
      </c>
      <c r="Y12" s="27" t="s">
        <v>73</v>
      </c>
      <c r="Z12" s="28" t="s">
        <v>74</v>
      </c>
      <c r="AA12" s="27" t="s">
        <v>73</v>
      </c>
      <c r="AB12" s="29" t="s">
        <v>75</v>
      </c>
      <c r="AC12" s="37" t="s">
        <v>62</v>
      </c>
      <c r="AD12" s="37" t="s">
        <v>63</v>
      </c>
      <c r="AE12" s="14" t="s">
        <v>64</v>
      </c>
      <c r="AF12" s="25" t="s">
        <v>65</v>
      </c>
      <c r="AG12" s="15" t="s">
        <v>66</v>
      </c>
      <c r="AH12" s="25" t="s">
        <v>67</v>
      </c>
      <c r="AI12" s="346"/>
      <c r="AK12" s="16" t="s">
        <v>72</v>
      </c>
      <c r="AL12" s="17" t="s">
        <v>73</v>
      </c>
      <c r="AM12" s="13" t="s">
        <v>74</v>
      </c>
      <c r="AN12" s="17" t="s">
        <v>73</v>
      </c>
      <c r="AO12" s="18" t="s">
        <v>75</v>
      </c>
      <c r="AP12" s="16" t="s">
        <v>72</v>
      </c>
      <c r="AQ12" s="17" t="s">
        <v>73</v>
      </c>
      <c r="AR12" s="17" t="s">
        <v>74</v>
      </c>
      <c r="AS12" s="19" t="s">
        <v>73</v>
      </c>
      <c r="AT12" s="18" t="s">
        <v>75</v>
      </c>
      <c r="AU12" s="305"/>
      <c r="AV12" s="307"/>
      <c r="AW12" s="296"/>
      <c r="AX12" s="296"/>
      <c r="AY12" s="296"/>
      <c r="AZ12" s="296"/>
      <c r="BB12" s="16" t="s">
        <v>72</v>
      </c>
      <c r="BC12" s="17" t="s">
        <v>73</v>
      </c>
      <c r="BD12" s="13" t="s">
        <v>74</v>
      </c>
      <c r="BE12" s="17" t="s">
        <v>73</v>
      </c>
      <c r="BF12" s="18" t="s">
        <v>75</v>
      </c>
      <c r="BG12" s="16" t="s">
        <v>72</v>
      </c>
      <c r="BH12" s="17" t="s">
        <v>73</v>
      </c>
      <c r="BI12" s="17" t="s">
        <v>74</v>
      </c>
      <c r="BJ12" s="19" t="s">
        <v>73</v>
      </c>
      <c r="BK12" s="18" t="s">
        <v>75</v>
      </c>
      <c r="BL12" s="305"/>
      <c r="BM12" s="307"/>
      <c r="BN12" s="296"/>
      <c r="BO12" s="296"/>
      <c r="BP12" s="296"/>
      <c r="BQ12" s="296"/>
      <c r="BR12" s="26"/>
      <c r="BS12" s="20" t="s">
        <v>72</v>
      </c>
      <c r="BT12" s="12" t="s">
        <v>73</v>
      </c>
      <c r="BU12" s="13" t="s">
        <v>74</v>
      </c>
      <c r="BV12" s="12" t="s">
        <v>73</v>
      </c>
      <c r="BW12" s="18" t="s">
        <v>75</v>
      </c>
      <c r="BX12" s="20" t="s">
        <v>72</v>
      </c>
      <c r="BY12" s="12" t="s">
        <v>73</v>
      </c>
      <c r="BZ12" s="27" t="s">
        <v>74</v>
      </c>
      <c r="CA12" s="12" t="s">
        <v>73</v>
      </c>
      <c r="CB12" s="18" t="s">
        <v>75</v>
      </c>
      <c r="CC12" s="305"/>
      <c r="CD12" s="307"/>
      <c r="CE12" s="296"/>
      <c r="CF12" s="296"/>
      <c r="CG12" s="296"/>
      <c r="CH12" s="296"/>
    </row>
    <row r="13" spans="1:86" s="4" customFormat="1" ht="118.5" customHeight="1" x14ac:dyDescent="0.25">
      <c r="A13" s="266" t="s">
        <v>76</v>
      </c>
      <c r="B13" s="227">
        <v>1</v>
      </c>
      <c r="C13" s="297" t="s">
        <v>77</v>
      </c>
      <c r="D13" s="298" t="s">
        <v>78</v>
      </c>
      <c r="E13" s="152" t="s">
        <v>79</v>
      </c>
      <c r="F13" s="291" t="s">
        <v>80</v>
      </c>
      <c r="G13" s="100" t="s">
        <v>81</v>
      </c>
      <c r="H13" s="293"/>
      <c r="I13" s="278"/>
      <c r="J13" s="279"/>
      <c r="K13" s="111">
        <v>351164</v>
      </c>
      <c r="L13" s="288"/>
      <c r="M13" s="278"/>
      <c r="N13" s="279"/>
      <c r="O13" s="112">
        <v>365640</v>
      </c>
      <c r="P13" s="278"/>
      <c r="Q13" s="278"/>
      <c r="R13" s="279"/>
      <c r="S13" s="282" t="s">
        <v>82</v>
      </c>
      <c r="T13" s="270"/>
      <c r="U13" s="271"/>
      <c r="V13" s="272"/>
      <c r="W13" s="276" t="s">
        <v>82</v>
      </c>
      <c r="X13" s="113"/>
      <c r="Y13" s="114"/>
      <c r="Z13" s="114"/>
      <c r="AA13" s="114"/>
      <c r="AB13" s="114"/>
      <c r="AC13" s="38"/>
      <c r="AD13" s="38"/>
      <c r="AE13" s="62" t="s">
        <v>83</v>
      </c>
      <c r="AF13" s="63"/>
      <c r="AG13" s="63"/>
      <c r="AH13" s="63"/>
      <c r="AI13" s="107"/>
      <c r="AK13" s="47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136" t="s">
        <v>84</v>
      </c>
      <c r="AX13" s="63"/>
      <c r="AY13" s="68"/>
      <c r="AZ13" s="22"/>
      <c r="BB13" s="155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7"/>
      <c r="BO13" s="158"/>
      <c r="BP13" s="159"/>
      <c r="BQ13" s="160"/>
      <c r="BR13" s="161"/>
      <c r="BS13" s="162">
        <f t="shared" ref="BS13:BS36" si="0">O13</f>
        <v>365640</v>
      </c>
      <c r="BT13" s="284">
        <f>IFERROR(((BS13/BS14)-1),"")</f>
        <v>-8.7564724699759067E-3</v>
      </c>
      <c r="BU13" s="163"/>
      <c r="BV13" s="284" t="str">
        <f>IFERROR(((BU13/BU14)-1),"")</f>
        <v/>
      </c>
      <c r="BW13" s="286">
        <f t="shared" ref="BW13" si="1">IFERROR(BV13/BT13,0)</f>
        <v>0</v>
      </c>
      <c r="BX13" s="164">
        <f>BS13</f>
        <v>365640</v>
      </c>
      <c r="BY13" s="284">
        <f>IFERROR(((BX13/BX14)-1),"")</f>
        <v>-8.7564724699759067E-3</v>
      </c>
      <c r="BZ13" s="51">
        <f>BU13</f>
        <v>0</v>
      </c>
      <c r="CA13" s="362" t="str">
        <f>IFERROR(((BZ13/BZ14)-1),"")</f>
        <v/>
      </c>
      <c r="CB13" s="364">
        <f t="shared" ref="CB13" si="2">IFERROR(CA13/BY13,0)</f>
        <v>0</v>
      </c>
      <c r="CC13" s="365"/>
      <c r="CD13" s="361"/>
      <c r="CE13" s="62"/>
      <c r="CF13" s="63"/>
      <c r="CG13" s="68"/>
      <c r="CH13" s="22"/>
    </row>
    <row r="14" spans="1:86" s="4" customFormat="1" ht="118.5" customHeight="1" x14ac:dyDescent="0.25">
      <c r="A14" s="267"/>
      <c r="B14" s="228"/>
      <c r="C14" s="269"/>
      <c r="D14" s="232"/>
      <c r="E14" s="151" t="s">
        <v>86</v>
      </c>
      <c r="F14" s="292"/>
      <c r="G14" s="101" t="s">
        <v>87</v>
      </c>
      <c r="H14" s="294"/>
      <c r="I14" s="280"/>
      <c r="J14" s="281"/>
      <c r="K14" s="115">
        <v>366784</v>
      </c>
      <c r="L14" s="289"/>
      <c r="M14" s="280"/>
      <c r="N14" s="281"/>
      <c r="O14" s="116">
        <v>368870</v>
      </c>
      <c r="P14" s="280"/>
      <c r="Q14" s="280"/>
      <c r="R14" s="281"/>
      <c r="S14" s="283"/>
      <c r="T14" s="273"/>
      <c r="U14" s="274"/>
      <c r="V14" s="275"/>
      <c r="W14" s="277"/>
      <c r="X14" s="117"/>
      <c r="Y14" s="118"/>
      <c r="Z14" s="118"/>
      <c r="AA14" s="118"/>
      <c r="AB14" s="118"/>
      <c r="AC14" s="39"/>
      <c r="AD14" s="39"/>
      <c r="AE14" s="57" t="s">
        <v>88</v>
      </c>
      <c r="AF14" s="64"/>
      <c r="AG14" s="64"/>
      <c r="AH14" s="64"/>
      <c r="AI14" s="108"/>
      <c r="AK14" s="48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137" t="s">
        <v>84</v>
      </c>
      <c r="AX14" s="64"/>
      <c r="AY14" s="64"/>
      <c r="AZ14" s="24"/>
      <c r="BB14" s="117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65"/>
      <c r="BO14" s="166"/>
      <c r="BP14" s="166"/>
      <c r="BQ14" s="167"/>
      <c r="BR14" s="161"/>
      <c r="BS14" s="134">
        <f t="shared" si="0"/>
        <v>368870</v>
      </c>
      <c r="BT14" s="285"/>
      <c r="BU14" s="135"/>
      <c r="BV14" s="285"/>
      <c r="BW14" s="204"/>
      <c r="BX14" s="141">
        <f>BS14</f>
        <v>368870</v>
      </c>
      <c r="BY14" s="285"/>
      <c r="BZ14" s="46">
        <f>BU14</f>
        <v>0</v>
      </c>
      <c r="CA14" s="363"/>
      <c r="CB14" s="354"/>
      <c r="CC14" s="356"/>
      <c r="CD14" s="358"/>
      <c r="CE14" s="57"/>
      <c r="CF14" s="64"/>
      <c r="CG14" s="64"/>
      <c r="CH14" s="24"/>
    </row>
    <row r="15" spans="1:86" s="4" customFormat="1" ht="107.25" customHeight="1" x14ac:dyDescent="0.25">
      <c r="A15" s="265" t="s">
        <v>89</v>
      </c>
      <c r="B15" s="290">
        <v>2</v>
      </c>
      <c r="C15" s="268" t="s">
        <v>90</v>
      </c>
      <c r="D15" s="231" t="s">
        <v>91</v>
      </c>
      <c r="E15" s="150" t="s">
        <v>92</v>
      </c>
      <c r="F15" s="291" t="s">
        <v>80</v>
      </c>
      <c r="G15" s="100" t="s">
        <v>81</v>
      </c>
      <c r="H15" s="293"/>
      <c r="I15" s="278"/>
      <c r="J15" s="279"/>
      <c r="K15" s="111">
        <v>3317</v>
      </c>
      <c r="L15" s="288"/>
      <c r="M15" s="278"/>
      <c r="N15" s="279"/>
      <c r="O15" s="119">
        <v>3317</v>
      </c>
      <c r="P15" s="278"/>
      <c r="Q15" s="278"/>
      <c r="R15" s="279"/>
      <c r="S15" s="282" t="s">
        <v>82</v>
      </c>
      <c r="T15" s="270"/>
      <c r="U15" s="271"/>
      <c r="V15" s="272"/>
      <c r="W15" s="276" t="s">
        <v>82</v>
      </c>
      <c r="X15" s="113"/>
      <c r="Y15" s="114"/>
      <c r="Z15" s="114"/>
      <c r="AA15" s="114"/>
      <c r="AB15" s="114"/>
      <c r="AC15" s="38"/>
      <c r="AD15" s="38"/>
      <c r="AE15" s="62" t="s">
        <v>93</v>
      </c>
      <c r="AF15" s="63"/>
      <c r="AG15" s="63"/>
      <c r="AH15" s="63"/>
      <c r="AI15" s="107"/>
      <c r="AK15" s="47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69"/>
      <c r="AX15" s="63"/>
      <c r="AY15" s="63"/>
      <c r="AZ15" s="22"/>
      <c r="BB15" s="113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57"/>
      <c r="BO15" s="158"/>
      <c r="BP15" s="158"/>
      <c r="BQ15" s="160"/>
      <c r="BR15" s="161"/>
      <c r="BS15" s="126">
        <f t="shared" si="0"/>
        <v>3317</v>
      </c>
      <c r="BT15" s="215">
        <f>IFERROR((BS15/BS16),"")</f>
        <v>9.3987305905020968E-2</v>
      </c>
      <c r="BU15" s="127"/>
      <c r="BV15" s="215" t="str">
        <f t="shared" ref="BV15" si="3">IFERROR((BU15/BU16),"")</f>
        <v/>
      </c>
      <c r="BW15" s="204">
        <f t="shared" ref="BW15" si="4">IFERROR(BV15/BT15,0)</f>
        <v>0</v>
      </c>
      <c r="BX15" s="140">
        <f t="shared" ref="BX15:BX20" si="5">BS15</f>
        <v>3317</v>
      </c>
      <c r="BY15" s="215">
        <f>IFERROR((BX15/BX16),"")</f>
        <v>9.3987305905020968E-2</v>
      </c>
      <c r="BZ15" s="45">
        <f t="shared" ref="BZ15:BZ20" si="6">BU15</f>
        <v>0</v>
      </c>
      <c r="CA15" s="359" t="str">
        <f t="shared" ref="CA15" si="7">IFERROR((BZ15/BZ16),"")</f>
        <v/>
      </c>
      <c r="CB15" s="354">
        <f t="shared" ref="CB15" si="8">IFERROR(CA15/BY15,0)</f>
        <v>0</v>
      </c>
      <c r="CC15" s="355"/>
      <c r="CD15" s="357"/>
      <c r="CE15" s="62"/>
      <c r="CF15" s="63"/>
      <c r="CG15" s="63"/>
      <c r="CH15" s="22"/>
    </row>
    <row r="16" spans="1:86" s="4" customFormat="1" ht="107.25" customHeight="1" x14ac:dyDescent="0.25">
      <c r="A16" s="266"/>
      <c r="B16" s="227"/>
      <c r="C16" s="269"/>
      <c r="D16" s="232"/>
      <c r="E16" s="151" t="s">
        <v>95</v>
      </c>
      <c r="F16" s="292"/>
      <c r="G16" s="101" t="s">
        <v>87</v>
      </c>
      <c r="H16" s="294"/>
      <c r="I16" s="280"/>
      <c r="J16" s="281"/>
      <c r="K16" s="115">
        <v>35779</v>
      </c>
      <c r="L16" s="289"/>
      <c r="M16" s="280"/>
      <c r="N16" s="281"/>
      <c r="O16" s="116">
        <v>35292</v>
      </c>
      <c r="P16" s="280"/>
      <c r="Q16" s="280"/>
      <c r="R16" s="281"/>
      <c r="S16" s="283"/>
      <c r="T16" s="273"/>
      <c r="U16" s="274"/>
      <c r="V16" s="275"/>
      <c r="W16" s="277"/>
      <c r="X16" s="117"/>
      <c r="Y16" s="118"/>
      <c r="Z16" s="118"/>
      <c r="AA16" s="118"/>
      <c r="AB16" s="118"/>
      <c r="AC16" s="39"/>
      <c r="AD16" s="39"/>
      <c r="AE16" s="57" t="s">
        <v>88</v>
      </c>
      <c r="AF16" s="64"/>
      <c r="AG16" s="64"/>
      <c r="AH16" s="64"/>
      <c r="AI16" s="108"/>
      <c r="AK16" s="48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137" t="s">
        <v>84</v>
      </c>
      <c r="AX16" s="64"/>
      <c r="AY16" s="64"/>
      <c r="AZ16" s="24"/>
      <c r="BB16" s="117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65"/>
      <c r="BO16" s="166"/>
      <c r="BP16" s="166"/>
      <c r="BQ16" s="167"/>
      <c r="BR16" s="161"/>
      <c r="BS16" s="134">
        <f t="shared" si="0"/>
        <v>35292</v>
      </c>
      <c r="BT16" s="216"/>
      <c r="BU16" s="135"/>
      <c r="BV16" s="216"/>
      <c r="BW16" s="204"/>
      <c r="BX16" s="141">
        <f t="shared" si="5"/>
        <v>35292</v>
      </c>
      <c r="BY16" s="216"/>
      <c r="BZ16" s="46">
        <f t="shared" si="6"/>
        <v>0</v>
      </c>
      <c r="CA16" s="360"/>
      <c r="CB16" s="354"/>
      <c r="CC16" s="356"/>
      <c r="CD16" s="358"/>
      <c r="CE16" s="57"/>
      <c r="CF16" s="64"/>
      <c r="CG16" s="64"/>
      <c r="CH16" s="24"/>
    </row>
    <row r="17" spans="1:86" s="4" customFormat="1" ht="107.25" customHeight="1" x14ac:dyDescent="0.25">
      <c r="A17" s="266"/>
      <c r="B17" s="227">
        <v>3</v>
      </c>
      <c r="C17" s="268" t="s">
        <v>96</v>
      </c>
      <c r="D17" s="231" t="s">
        <v>97</v>
      </c>
      <c r="E17" s="150" t="s">
        <v>98</v>
      </c>
      <c r="F17" s="291" t="s">
        <v>80</v>
      </c>
      <c r="G17" s="100" t="s">
        <v>81</v>
      </c>
      <c r="H17" s="293"/>
      <c r="I17" s="278"/>
      <c r="J17" s="279"/>
      <c r="K17" s="111">
        <v>4583</v>
      </c>
      <c r="L17" s="288"/>
      <c r="M17" s="278"/>
      <c r="N17" s="279"/>
      <c r="O17" s="119">
        <v>4583</v>
      </c>
      <c r="P17" s="278"/>
      <c r="Q17" s="278"/>
      <c r="R17" s="279"/>
      <c r="S17" s="282" t="s">
        <v>82</v>
      </c>
      <c r="T17" s="270"/>
      <c r="U17" s="271"/>
      <c r="V17" s="272"/>
      <c r="W17" s="276" t="s">
        <v>82</v>
      </c>
      <c r="X17" s="113"/>
      <c r="Y17" s="114"/>
      <c r="Z17" s="114"/>
      <c r="AA17" s="114"/>
      <c r="AB17" s="114"/>
      <c r="AC17" s="38"/>
      <c r="AD17" s="38"/>
      <c r="AE17" s="62" t="s">
        <v>93</v>
      </c>
      <c r="AF17" s="63"/>
      <c r="AG17" s="63"/>
      <c r="AH17" s="63"/>
      <c r="AI17" s="107"/>
      <c r="AK17" s="47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69"/>
      <c r="AX17" s="63"/>
      <c r="AY17" s="63"/>
      <c r="AZ17" s="22"/>
      <c r="BB17" s="113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57"/>
      <c r="BO17" s="158"/>
      <c r="BP17" s="158"/>
      <c r="BQ17" s="160"/>
      <c r="BR17" s="161"/>
      <c r="BS17" s="126">
        <f t="shared" si="0"/>
        <v>4583</v>
      </c>
      <c r="BT17" s="215">
        <f>IFERROR((BS17/BS18),"")</f>
        <v>4.1528480037695499E-2</v>
      </c>
      <c r="BU17" s="127"/>
      <c r="BV17" s="215" t="str">
        <f t="shared" ref="BV17" si="9">IFERROR((BU17/BU18),"")</f>
        <v/>
      </c>
      <c r="BW17" s="204">
        <f t="shared" ref="BW17" si="10">IFERROR(BV17/BT17,0)</f>
        <v>0</v>
      </c>
      <c r="BX17" s="140">
        <f t="shared" si="5"/>
        <v>4583</v>
      </c>
      <c r="BY17" s="215">
        <f>IFERROR((BX17/BX18),"")</f>
        <v>4.1528480037695499E-2</v>
      </c>
      <c r="BZ17" s="45">
        <f t="shared" si="6"/>
        <v>0</v>
      </c>
      <c r="CA17" s="359" t="str">
        <f t="shared" ref="CA17" si="11">IFERROR((BZ17/BZ18),"")</f>
        <v/>
      </c>
      <c r="CB17" s="354">
        <f t="shared" ref="CB17" si="12">IFERROR(CA17/BY17,0)</f>
        <v>0</v>
      </c>
      <c r="CC17" s="355"/>
      <c r="CD17" s="357"/>
      <c r="CE17" s="62"/>
      <c r="CF17" s="63"/>
      <c r="CG17" s="63"/>
      <c r="CH17" s="22"/>
    </row>
    <row r="18" spans="1:86" s="4" customFormat="1" ht="107.25" customHeight="1" x14ac:dyDescent="0.25">
      <c r="A18" s="266"/>
      <c r="B18" s="227"/>
      <c r="C18" s="269"/>
      <c r="D18" s="232"/>
      <c r="E18" s="151" t="s">
        <v>99</v>
      </c>
      <c r="F18" s="292"/>
      <c r="G18" s="101" t="s">
        <v>87</v>
      </c>
      <c r="H18" s="294"/>
      <c r="I18" s="280"/>
      <c r="J18" s="281"/>
      <c r="K18" s="115">
        <v>110885</v>
      </c>
      <c r="L18" s="289"/>
      <c r="M18" s="280"/>
      <c r="N18" s="281"/>
      <c r="O18" s="116">
        <v>110358</v>
      </c>
      <c r="P18" s="280"/>
      <c r="Q18" s="280"/>
      <c r="R18" s="281"/>
      <c r="S18" s="283"/>
      <c r="T18" s="273"/>
      <c r="U18" s="274"/>
      <c r="V18" s="275"/>
      <c r="W18" s="277"/>
      <c r="X18" s="117"/>
      <c r="Y18" s="118"/>
      <c r="Z18" s="118"/>
      <c r="AA18" s="118"/>
      <c r="AB18" s="118"/>
      <c r="AC18" s="39"/>
      <c r="AD18" s="39"/>
      <c r="AE18" s="57" t="s">
        <v>88</v>
      </c>
      <c r="AF18" s="64"/>
      <c r="AG18" s="64"/>
      <c r="AH18" s="64"/>
      <c r="AI18" s="108"/>
      <c r="AK18" s="48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137" t="s">
        <v>84</v>
      </c>
      <c r="AX18" s="64"/>
      <c r="AY18" s="64"/>
      <c r="AZ18" s="24"/>
      <c r="BB18" s="117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65"/>
      <c r="BO18" s="166"/>
      <c r="BP18" s="166"/>
      <c r="BQ18" s="167"/>
      <c r="BR18" s="161"/>
      <c r="BS18" s="134">
        <f t="shared" si="0"/>
        <v>110358</v>
      </c>
      <c r="BT18" s="216"/>
      <c r="BU18" s="135"/>
      <c r="BV18" s="216"/>
      <c r="BW18" s="204"/>
      <c r="BX18" s="141">
        <f t="shared" si="5"/>
        <v>110358</v>
      </c>
      <c r="BY18" s="216"/>
      <c r="BZ18" s="46">
        <f t="shared" si="6"/>
        <v>0</v>
      </c>
      <c r="CA18" s="360"/>
      <c r="CB18" s="354"/>
      <c r="CC18" s="356"/>
      <c r="CD18" s="358"/>
      <c r="CE18" s="57"/>
      <c r="CF18" s="64"/>
      <c r="CG18" s="64"/>
      <c r="CH18" s="24"/>
    </row>
    <row r="19" spans="1:86" s="4" customFormat="1" ht="107.25" customHeight="1" x14ac:dyDescent="0.25">
      <c r="A19" s="266"/>
      <c r="B19" s="227">
        <v>4</v>
      </c>
      <c r="C19" s="268" t="s">
        <v>100</v>
      </c>
      <c r="D19" s="231" t="s">
        <v>101</v>
      </c>
      <c r="E19" s="150" t="s">
        <v>102</v>
      </c>
      <c r="F19" s="291" t="s">
        <v>80</v>
      </c>
      <c r="G19" s="100" t="s">
        <v>81</v>
      </c>
      <c r="H19" s="293"/>
      <c r="I19" s="278"/>
      <c r="J19" s="279"/>
      <c r="K19" s="111">
        <v>7720</v>
      </c>
      <c r="L19" s="288"/>
      <c r="M19" s="278"/>
      <c r="N19" s="279"/>
      <c r="O19" s="119">
        <v>7720</v>
      </c>
      <c r="P19" s="278"/>
      <c r="Q19" s="278"/>
      <c r="R19" s="279"/>
      <c r="S19" s="282" t="s">
        <v>82</v>
      </c>
      <c r="T19" s="270"/>
      <c r="U19" s="271"/>
      <c r="V19" s="272"/>
      <c r="W19" s="276" t="s">
        <v>82</v>
      </c>
      <c r="X19" s="113"/>
      <c r="Y19" s="114"/>
      <c r="Z19" s="114"/>
      <c r="AA19" s="114"/>
      <c r="AB19" s="114"/>
      <c r="AC19" s="38"/>
      <c r="AD19" s="38"/>
      <c r="AE19" s="62" t="s">
        <v>93</v>
      </c>
      <c r="AF19" s="63"/>
      <c r="AG19" s="63"/>
      <c r="AH19" s="63"/>
      <c r="AI19" s="107"/>
      <c r="AK19" s="47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69"/>
      <c r="AX19" s="63"/>
      <c r="AY19" s="63"/>
      <c r="AZ19" s="22"/>
      <c r="BB19" s="113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57"/>
      <c r="BO19" s="158"/>
      <c r="BP19" s="158"/>
      <c r="BQ19" s="160"/>
      <c r="BR19" s="161"/>
      <c r="BS19" s="126">
        <f t="shared" si="0"/>
        <v>7720</v>
      </c>
      <c r="BT19" s="215">
        <f>IFERROR((BS19/BS20),"")</f>
        <v>3.4584714631305441E-2</v>
      </c>
      <c r="BU19" s="127"/>
      <c r="BV19" s="215" t="str">
        <f t="shared" ref="BV19" si="13">IFERROR((BU19/BU20),"")</f>
        <v/>
      </c>
      <c r="BW19" s="204">
        <f t="shared" ref="BW19" si="14">IFERROR(BV19/BT19,0)</f>
        <v>0</v>
      </c>
      <c r="BX19" s="140">
        <f t="shared" si="5"/>
        <v>7720</v>
      </c>
      <c r="BY19" s="215">
        <f>IFERROR((BX19/BX20),"")</f>
        <v>3.4584714631305441E-2</v>
      </c>
      <c r="BZ19" s="45">
        <f t="shared" si="6"/>
        <v>0</v>
      </c>
      <c r="CA19" s="359" t="str">
        <f t="shared" ref="CA19" si="15">IFERROR((BZ19/BZ20),"")</f>
        <v/>
      </c>
      <c r="CB19" s="354">
        <f t="shared" ref="CB19" si="16">IFERROR(CA19/BY19,0)</f>
        <v>0</v>
      </c>
      <c r="CC19" s="355"/>
      <c r="CD19" s="357"/>
      <c r="CE19" s="62"/>
      <c r="CF19" s="63"/>
      <c r="CG19" s="63"/>
      <c r="CH19" s="22"/>
    </row>
    <row r="20" spans="1:86" s="4" customFormat="1" ht="107.25" customHeight="1" x14ac:dyDescent="0.25">
      <c r="A20" s="266"/>
      <c r="B20" s="228"/>
      <c r="C20" s="269"/>
      <c r="D20" s="232"/>
      <c r="E20" s="151" t="s">
        <v>103</v>
      </c>
      <c r="F20" s="292"/>
      <c r="G20" s="101" t="s">
        <v>87</v>
      </c>
      <c r="H20" s="294"/>
      <c r="I20" s="280"/>
      <c r="J20" s="281"/>
      <c r="K20" s="115">
        <v>220120</v>
      </c>
      <c r="L20" s="289"/>
      <c r="M20" s="280"/>
      <c r="N20" s="281"/>
      <c r="O20" s="116">
        <v>223220</v>
      </c>
      <c r="P20" s="280"/>
      <c r="Q20" s="280"/>
      <c r="R20" s="281"/>
      <c r="S20" s="283"/>
      <c r="T20" s="273"/>
      <c r="U20" s="274"/>
      <c r="V20" s="275"/>
      <c r="W20" s="277"/>
      <c r="X20" s="117"/>
      <c r="Y20" s="118"/>
      <c r="Z20" s="118"/>
      <c r="AA20" s="118"/>
      <c r="AB20" s="118"/>
      <c r="AC20" s="39"/>
      <c r="AD20" s="39"/>
      <c r="AE20" s="57" t="s">
        <v>88</v>
      </c>
      <c r="AF20" s="64"/>
      <c r="AG20" s="64"/>
      <c r="AH20" s="64"/>
      <c r="AI20" s="108"/>
      <c r="AK20" s="48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37" t="s">
        <v>84</v>
      </c>
      <c r="AX20" s="64"/>
      <c r="AY20" s="64"/>
      <c r="AZ20" s="24"/>
      <c r="BB20" s="117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65"/>
      <c r="BO20" s="166"/>
      <c r="BP20" s="166"/>
      <c r="BQ20" s="167"/>
      <c r="BR20" s="161"/>
      <c r="BS20" s="134">
        <f t="shared" si="0"/>
        <v>223220</v>
      </c>
      <c r="BT20" s="216"/>
      <c r="BU20" s="135"/>
      <c r="BV20" s="216"/>
      <c r="BW20" s="204"/>
      <c r="BX20" s="141">
        <f t="shared" si="5"/>
        <v>223220</v>
      </c>
      <c r="BY20" s="216"/>
      <c r="BZ20" s="46">
        <f t="shared" si="6"/>
        <v>0</v>
      </c>
      <c r="CA20" s="360"/>
      <c r="CB20" s="354"/>
      <c r="CC20" s="356"/>
      <c r="CD20" s="358"/>
      <c r="CE20" s="57"/>
      <c r="CF20" s="64"/>
      <c r="CG20" s="64"/>
      <c r="CH20" s="24"/>
    </row>
    <row r="21" spans="1:86" s="4" customFormat="1" ht="237.75" customHeight="1" x14ac:dyDescent="0.25">
      <c r="A21" s="265" t="s">
        <v>104</v>
      </c>
      <c r="B21" s="227">
        <v>5</v>
      </c>
      <c r="C21" s="268" t="s">
        <v>105</v>
      </c>
      <c r="D21" s="231" t="s">
        <v>106</v>
      </c>
      <c r="E21" s="150" t="s">
        <v>107</v>
      </c>
      <c r="F21" s="233" t="s">
        <v>60</v>
      </c>
      <c r="G21" s="104" t="s">
        <v>108</v>
      </c>
      <c r="H21" s="111">
        <v>600</v>
      </c>
      <c r="I21" s="111">
        <v>1100</v>
      </c>
      <c r="J21" s="111">
        <v>1100</v>
      </c>
      <c r="K21" s="111">
        <v>1100</v>
      </c>
      <c r="L21" s="120"/>
      <c r="M21" s="111">
        <v>1100</v>
      </c>
      <c r="N21" s="111">
        <v>1100</v>
      </c>
      <c r="O21" s="111">
        <v>1100</v>
      </c>
      <c r="P21" s="121">
        <f t="shared" ref="P21:P36" si="17">H21</f>
        <v>600</v>
      </c>
      <c r="Q21" s="122">
        <f t="shared" ref="Q21:Q36" si="18">H21+I21</f>
        <v>1700</v>
      </c>
      <c r="R21" s="122">
        <f t="shared" ref="R21:R36" si="19">H21+I21+J21</f>
        <v>2800</v>
      </c>
      <c r="S21" s="123">
        <f t="shared" ref="S21:S36" si="20">H21+I21+J21+K21</f>
        <v>3900</v>
      </c>
      <c r="T21" s="120"/>
      <c r="U21" s="124">
        <f>H21+M21</f>
        <v>1700</v>
      </c>
      <c r="V21" s="124">
        <f t="shared" ref="V21:W23" si="21">U21+N21</f>
        <v>2800</v>
      </c>
      <c r="W21" s="125">
        <f t="shared" si="21"/>
        <v>3900</v>
      </c>
      <c r="X21" s="126">
        <f t="shared" ref="X21:X36" si="22">H21</f>
        <v>600</v>
      </c>
      <c r="Y21" s="235">
        <f>IFERROR((X21/X22),"")</f>
        <v>0.32171581769436997</v>
      </c>
      <c r="Z21" s="127">
        <v>193</v>
      </c>
      <c r="AA21" s="237">
        <f t="shared" ref="AA21" si="23">IFERROR((Z21/Z22),"")</f>
        <v>0.32991452991452991</v>
      </c>
      <c r="AB21" s="204">
        <f>IFERROR(AA21/Y21,0)</f>
        <v>1.0254843304843304</v>
      </c>
      <c r="AC21" s="239" t="s">
        <v>109</v>
      </c>
      <c r="AD21" s="241" t="s">
        <v>110</v>
      </c>
      <c r="AE21" s="54" t="s">
        <v>111</v>
      </c>
      <c r="AF21" s="56" t="s">
        <v>112</v>
      </c>
      <c r="AG21" s="56"/>
      <c r="AH21" s="56"/>
      <c r="AI21" s="225"/>
      <c r="AK21" s="126">
        <f>M21</f>
        <v>1100</v>
      </c>
      <c r="AL21" s="215">
        <f>IFERROR((AK21/AK22),"")</f>
        <v>0.29721696838692246</v>
      </c>
      <c r="AM21" s="127">
        <v>1497</v>
      </c>
      <c r="AN21" s="215">
        <f t="shared" ref="AN21" si="24">IFERROR((AM21/AM22),"")</f>
        <v>0.34911380597014924</v>
      </c>
      <c r="AO21" s="204">
        <f>IFERROR(AN21/AL21,0)</f>
        <v>1.1746092689959293</v>
      </c>
      <c r="AP21" s="140">
        <f>U21</f>
        <v>1700</v>
      </c>
      <c r="AQ21" s="215">
        <f>IFERROR((AP21/AP22),"")</f>
        <v>0.30542579949694576</v>
      </c>
      <c r="AR21" s="148">
        <f>Z21+AM21</f>
        <v>1690</v>
      </c>
      <c r="AS21" s="215">
        <f t="shared" ref="AS21" si="25">IFERROR((AR21/AR22),"")</f>
        <v>0.3468089472604145</v>
      </c>
      <c r="AT21" s="204">
        <f>IFERROR(AS21/AQ21,0)</f>
        <v>1.1354932943832159</v>
      </c>
      <c r="AU21" s="221" t="s">
        <v>113</v>
      </c>
      <c r="AV21" s="221" t="s">
        <v>114</v>
      </c>
      <c r="AW21" s="138"/>
      <c r="AX21" s="147">
        <v>1492</v>
      </c>
      <c r="AY21" s="143" t="s">
        <v>115</v>
      </c>
      <c r="AZ21" s="209"/>
      <c r="BB21" s="126">
        <f t="shared" ref="BB21:BB36" si="26">N21</f>
        <v>1100</v>
      </c>
      <c r="BC21" s="215">
        <f>IFERROR((BB21/BB22),"")</f>
        <v>0.25551684088269455</v>
      </c>
      <c r="BD21" s="127"/>
      <c r="BE21" s="215" t="str">
        <f t="shared" ref="BE21" si="27">IFERROR((BD21/BD22),"")</f>
        <v/>
      </c>
      <c r="BF21" s="204">
        <f>IFERROR(BE21/BC21,0)</f>
        <v>0</v>
      </c>
      <c r="BG21" s="140">
        <f>V21</f>
        <v>2800</v>
      </c>
      <c r="BH21" s="215">
        <f>IFERROR((BG21/BG22),"")</f>
        <v>0.28365920372809239</v>
      </c>
      <c r="BI21" s="168">
        <f>AR21+BD21</f>
        <v>1690</v>
      </c>
      <c r="BJ21" s="215">
        <f t="shared" ref="BJ21" si="28">IFERROR((BI21/BI22),"")</f>
        <v>0.3468089472604145</v>
      </c>
      <c r="BK21" s="204">
        <f>IFERROR(BJ21/BH21,0)</f>
        <v>1.2226253994312684</v>
      </c>
      <c r="BL21" s="366"/>
      <c r="BM21" s="368"/>
      <c r="BN21" s="169"/>
      <c r="BO21" s="170"/>
      <c r="BP21" s="170"/>
      <c r="BQ21" s="213"/>
      <c r="BR21" s="161"/>
      <c r="BS21" s="126">
        <f t="shared" si="0"/>
        <v>1100</v>
      </c>
      <c r="BT21" s="215">
        <f>IFERROR((BS21/BS22),"")</f>
        <v>0.45230263157894735</v>
      </c>
      <c r="BU21" s="127"/>
      <c r="BV21" s="215" t="str">
        <f t="shared" ref="BV21" si="29">IFERROR((BU21/BU22),"")</f>
        <v/>
      </c>
      <c r="BW21" s="204">
        <f>IFERROR(BV21/BT21,0)</f>
        <v>0</v>
      </c>
      <c r="BX21" s="140">
        <f>W21</f>
        <v>3900</v>
      </c>
      <c r="BY21" s="215">
        <f>IFERROR((BX21/BX22),"")</f>
        <v>0.31699585466959279</v>
      </c>
      <c r="BZ21" s="45">
        <f>BI21+BU21</f>
        <v>1690</v>
      </c>
      <c r="CA21" s="359">
        <f t="shared" ref="CA21" si="30">IFERROR((BZ21/BZ22),"")</f>
        <v>0.3468089472604145</v>
      </c>
      <c r="CB21" s="354">
        <f>IFERROR(CA21/BY21,0)</f>
        <v>1.0940488405499691</v>
      </c>
      <c r="CC21" s="355"/>
      <c r="CD21" s="357"/>
      <c r="CE21" s="54"/>
      <c r="CF21" s="56"/>
      <c r="CG21" s="56"/>
      <c r="CH21" s="209"/>
    </row>
    <row r="22" spans="1:86" s="4" customFormat="1" ht="248.25" customHeight="1" x14ac:dyDescent="0.25">
      <c r="A22" s="266"/>
      <c r="B22" s="228"/>
      <c r="C22" s="269"/>
      <c r="D22" s="232"/>
      <c r="E22" s="151" t="s">
        <v>118</v>
      </c>
      <c r="F22" s="234"/>
      <c r="G22" s="103" t="s">
        <v>119</v>
      </c>
      <c r="H22" s="115">
        <v>1865</v>
      </c>
      <c r="I22" s="115">
        <v>3701</v>
      </c>
      <c r="J22" s="115">
        <v>4305</v>
      </c>
      <c r="K22" s="115">
        <v>2432</v>
      </c>
      <c r="L22" s="128"/>
      <c r="M22" s="115">
        <v>3701</v>
      </c>
      <c r="N22" s="115">
        <v>4305</v>
      </c>
      <c r="O22" s="115">
        <v>2432</v>
      </c>
      <c r="P22" s="129">
        <f t="shared" si="17"/>
        <v>1865</v>
      </c>
      <c r="Q22" s="130">
        <f t="shared" si="18"/>
        <v>5566</v>
      </c>
      <c r="R22" s="130">
        <f t="shared" si="19"/>
        <v>9871</v>
      </c>
      <c r="S22" s="131">
        <f t="shared" si="20"/>
        <v>12303</v>
      </c>
      <c r="T22" s="128"/>
      <c r="U22" s="132">
        <f>H22+M22</f>
        <v>5566</v>
      </c>
      <c r="V22" s="132">
        <f t="shared" si="21"/>
        <v>9871</v>
      </c>
      <c r="W22" s="133">
        <f t="shared" si="21"/>
        <v>12303</v>
      </c>
      <c r="X22" s="134">
        <f t="shared" si="22"/>
        <v>1865</v>
      </c>
      <c r="Y22" s="236"/>
      <c r="Z22" s="135">
        <v>585</v>
      </c>
      <c r="AA22" s="238"/>
      <c r="AB22" s="204"/>
      <c r="AC22" s="240"/>
      <c r="AD22" s="242"/>
      <c r="AE22" s="55" t="s">
        <v>120</v>
      </c>
      <c r="AF22" s="57" t="s">
        <v>121</v>
      </c>
      <c r="AG22" s="57"/>
      <c r="AH22" s="57"/>
      <c r="AI22" s="226"/>
      <c r="AK22" s="134">
        <f t="shared" ref="AK22:AK36" si="31">M22</f>
        <v>3701</v>
      </c>
      <c r="AL22" s="216"/>
      <c r="AM22" s="135">
        <f>1458+2830</f>
        <v>4288</v>
      </c>
      <c r="AN22" s="216"/>
      <c r="AO22" s="204"/>
      <c r="AP22" s="141">
        <f>U22</f>
        <v>5566</v>
      </c>
      <c r="AQ22" s="216"/>
      <c r="AR22" s="149">
        <f>Z22+AM22</f>
        <v>4873</v>
      </c>
      <c r="AS22" s="216"/>
      <c r="AT22" s="204"/>
      <c r="AU22" s="222"/>
      <c r="AV22" s="222"/>
      <c r="AW22" s="139"/>
      <c r="AX22" s="142" t="s">
        <v>122</v>
      </c>
      <c r="AY22" s="142" t="s">
        <v>123</v>
      </c>
      <c r="AZ22" s="210"/>
      <c r="BB22" s="134">
        <f t="shared" si="26"/>
        <v>4305</v>
      </c>
      <c r="BC22" s="216"/>
      <c r="BD22" s="135"/>
      <c r="BE22" s="216"/>
      <c r="BF22" s="204"/>
      <c r="BG22" s="141">
        <f>V22</f>
        <v>9871</v>
      </c>
      <c r="BH22" s="216"/>
      <c r="BI22" s="171">
        <f>AR22+BD22</f>
        <v>4873</v>
      </c>
      <c r="BJ22" s="216"/>
      <c r="BK22" s="204"/>
      <c r="BL22" s="367"/>
      <c r="BM22" s="369"/>
      <c r="BN22" s="172"/>
      <c r="BO22" s="165"/>
      <c r="BP22" s="165"/>
      <c r="BQ22" s="214"/>
      <c r="BR22" s="161"/>
      <c r="BS22" s="134">
        <f t="shared" si="0"/>
        <v>2432</v>
      </c>
      <c r="BT22" s="216"/>
      <c r="BU22" s="135"/>
      <c r="BV22" s="216"/>
      <c r="BW22" s="204"/>
      <c r="BX22" s="141">
        <f>W22</f>
        <v>12303</v>
      </c>
      <c r="BY22" s="216"/>
      <c r="BZ22" s="46">
        <f>BI22+BU22</f>
        <v>4873</v>
      </c>
      <c r="CA22" s="360"/>
      <c r="CB22" s="354"/>
      <c r="CC22" s="356"/>
      <c r="CD22" s="358"/>
      <c r="CE22" s="55"/>
      <c r="CF22" s="57"/>
      <c r="CG22" s="57"/>
      <c r="CH22" s="210"/>
    </row>
    <row r="23" spans="1:86" s="4" customFormat="1" ht="408" customHeight="1" x14ac:dyDescent="0.25">
      <c r="A23" s="266"/>
      <c r="B23" s="227">
        <v>6</v>
      </c>
      <c r="C23" s="268" t="s">
        <v>124</v>
      </c>
      <c r="D23" s="231" t="s">
        <v>125</v>
      </c>
      <c r="E23" s="150" t="s">
        <v>126</v>
      </c>
      <c r="F23" s="233" t="s">
        <v>60</v>
      </c>
      <c r="G23" s="102" t="s">
        <v>127</v>
      </c>
      <c r="H23" s="111">
        <v>12</v>
      </c>
      <c r="I23" s="111">
        <v>24</v>
      </c>
      <c r="J23" s="111">
        <v>29</v>
      </c>
      <c r="K23" s="111">
        <v>18</v>
      </c>
      <c r="L23" s="120"/>
      <c r="M23" s="111">
        <v>24</v>
      </c>
      <c r="N23" s="111">
        <v>29</v>
      </c>
      <c r="O23" s="111">
        <v>18</v>
      </c>
      <c r="P23" s="121">
        <f t="shared" si="17"/>
        <v>12</v>
      </c>
      <c r="Q23" s="122">
        <f t="shared" si="18"/>
        <v>36</v>
      </c>
      <c r="R23" s="122">
        <f t="shared" si="19"/>
        <v>65</v>
      </c>
      <c r="S23" s="123">
        <f t="shared" si="20"/>
        <v>83</v>
      </c>
      <c r="T23" s="120"/>
      <c r="U23" s="124">
        <f>H23+M23</f>
        <v>36</v>
      </c>
      <c r="V23" s="124">
        <f t="shared" si="21"/>
        <v>65</v>
      </c>
      <c r="W23" s="125">
        <f t="shared" si="21"/>
        <v>83</v>
      </c>
      <c r="X23" s="126">
        <f t="shared" si="22"/>
        <v>12</v>
      </c>
      <c r="Y23" s="235">
        <f>IFERROR((X23/X24),"")</f>
        <v>5.2863436123348019E-2</v>
      </c>
      <c r="Z23" s="127">
        <v>21</v>
      </c>
      <c r="AA23" s="237">
        <f t="shared" ref="AA23" si="32">IFERROR((Z23/Z24),"")</f>
        <v>3.4201954397394138E-2</v>
      </c>
      <c r="AB23" s="204">
        <f t="shared" ref="AB23" si="33">IFERROR(AA23/Y23,0)</f>
        <v>0.6469869706840391</v>
      </c>
      <c r="AC23" s="239" t="s">
        <v>128</v>
      </c>
      <c r="AD23" s="241" t="s">
        <v>129</v>
      </c>
      <c r="AE23" s="58" t="s">
        <v>130</v>
      </c>
      <c r="AF23" s="65" t="s">
        <v>83</v>
      </c>
      <c r="AG23" s="65"/>
      <c r="AH23" s="65"/>
      <c r="AI23" s="225"/>
      <c r="AK23" s="126">
        <f t="shared" si="31"/>
        <v>24</v>
      </c>
      <c r="AL23" s="215">
        <f>IFERROR((AK23/AK24),"")</f>
        <v>7.5235109717868343E-2</v>
      </c>
      <c r="AM23" s="127">
        <v>107</v>
      </c>
      <c r="AN23" s="215">
        <f t="shared" ref="AN23" si="34">IFERROR((AM23/AM24),"")</f>
        <v>0.18104906937394247</v>
      </c>
      <c r="AO23" s="204">
        <f t="shared" ref="AO23" si="35">IFERROR(AN23/AL23,0)</f>
        <v>2.4064438804286516</v>
      </c>
      <c r="AP23" s="140">
        <f>U23</f>
        <v>36</v>
      </c>
      <c r="AQ23" s="215">
        <f>IFERROR((AP23/AP24),"")</f>
        <v>0.11285266457680251</v>
      </c>
      <c r="AR23" s="148">
        <f>Z23+AM23</f>
        <v>128</v>
      </c>
      <c r="AS23" s="215">
        <f t="shared" ref="AS23" si="36">IFERROR((AR23/AR24),"")</f>
        <v>0.21658206429780033</v>
      </c>
      <c r="AT23" s="204">
        <f t="shared" ref="AT23" si="37">IFERROR(AS23/AQ23,0)</f>
        <v>1.9191577364166195</v>
      </c>
      <c r="AU23" s="221" t="s">
        <v>131</v>
      </c>
      <c r="AV23" s="221" t="s">
        <v>132</v>
      </c>
      <c r="AW23" s="138"/>
      <c r="AX23" s="143">
        <v>123</v>
      </c>
      <c r="AY23" s="143" t="s">
        <v>115</v>
      </c>
      <c r="AZ23" s="209"/>
      <c r="BB23" s="126">
        <f t="shared" si="26"/>
        <v>29</v>
      </c>
      <c r="BC23" s="215">
        <f>IFERROR((BB23/BB24),"")</f>
        <v>7.0559610705596104E-2</v>
      </c>
      <c r="BD23" s="127"/>
      <c r="BE23" s="215" t="str">
        <f t="shared" ref="BE23" si="38">IFERROR((BD23/BD24),"")</f>
        <v/>
      </c>
      <c r="BF23" s="204">
        <f t="shared" ref="BF23" si="39">IFERROR(BE23/BC23,0)</f>
        <v>0</v>
      </c>
      <c r="BG23" s="140">
        <f>V23</f>
        <v>65</v>
      </c>
      <c r="BH23" s="215">
        <f>IFERROR((BG23/BG24),"")</f>
        <v>0.15815085158150852</v>
      </c>
      <c r="BI23" s="168">
        <f>AR23+BD23</f>
        <v>128</v>
      </c>
      <c r="BJ23" s="215" t="str">
        <f t="shared" ref="BJ23" si="40">IFERROR((BI23/BI24),"")</f>
        <v/>
      </c>
      <c r="BK23" s="204">
        <f t="shared" ref="BK23" si="41">IFERROR(BJ23/BH23,0)</f>
        <v>0</v>
      </c>
      <c r="BL23" s="366"/>
      <c r="BM23" s="368"/>
      <c r="BN23" s="173"/>
      <c r="BO23" s="174"/>
      <c r="BP23" s="174"/>
      <c r="BQ23" s="213"/>
      <c r="BR23" s="161"/>
      <c r="BS23" s="126">
        <f t="shared" si="0"/>
        <v>18</v>
      </c>
      <c r="BT23" s="215">
        <f>IFERROR((BS23/BS24),"")</f>
        <v>3.8543897216274089E-2</v>
      </c>
      <c r="BU23" s="127"/>
      <c r="BV23" s="215" t="str">
        <f t="shared" ref="BV23" si="42">IFERROR((BU23/BU24),"")</f>
        <v/>
      </c>
      <c r="BW23" s="204">
        <f t="shared" ref="BW23" si="43">IFERROR(BV23/BT23,0)</f>
        <v>0</v>
      </c>
      <c r="BX23" s="140">
        <f>W23</f>
        <v>83</v>
      </c>
      <c r="BY23" s="215">
        <f>IFERROR((BX23/BX24),"")</f>
        <v>0.17773019271948609</v>
      </c>
      <c r="BZ23" s="45">
        <f>BI23+BU23</f>
        <v>128</v>
      </c>
      <c r="CA23" s="359" t="str">
        <f t="shared" ref="CA23" si="44">IFERROR((BZ23/BZ24),"")</f>
        <v/>
      </c>
      <c r="CB23" s="354">
        <f t="shared" ref="CB23" si="45">IFERROR(CA23/BY23,0)</f>
        <v>0</v>
      </c>
      <c r="CC23" s="355"/>
      <c r="CD23" s="357"/>
      <c r="CE23" s="58"/>
      <c r="CF23" s="65"/>
      <c r="CG23" s="65"/>
      <c r="CH23" s="209"/>
    </row>
    <row r="24" spans="1:86" s="4" customFormat="1" ht="408" customHeight="1" x14ac:dyDescent="0.25">
      <c r="A24" s="266"/>
      <c r="B24" s="228"/>
      <c r="C24" s="269"/>
      <c r="D24" s="232"/>
      <c r="E24" s="151" t="s">
        <v>136</v>
      </c>
      <c r="F24" s="234"/>
      <c r="G24" s="102" t="s">
        <v>137</v>
      </c>
      <c r="H24" s="115">
        <v>227</v>
      </c>
      <c r="I24" s="115">
        <v>319</v>
      </c>
      <c r="J24" s="115">
        <v>411</v>
      </c>
      <c r="K24" s="115">
        <v>467</v>
      </c>
      <c r="L24" s="128"/>
      <c r="M24" s="115">
        <v>319</v>
      </c>
      <c r="N24" s="115">
        <v>411</v>
      </c>
      <c r="O24" s="115">
        <v>467</v>
      </c>
      <c r="P24" s="129" t="s">
        <v>82</v>
      </c>
      <c r="Q24" s="130" t="s">
        <v>82</v>
      </c>
      <c r="R24" s="130" t="s">
        <v>82</v>
      </c>
      <c r="S24" s="131" t="s">
        <v>82</v>
      </c>
      <c r="T24" s="128"/>
      <c r="U24" s="262" t="s">
        <v>82</v>
      </c>
      <c r="V24" s="263"/>
      <c r="W24" s="264"/>
      <c r="X24" s="134">
        <f t="shared" si="22"/>
        <v>227</v>
      </c>
      <c r="Y24" s="236"/>
      <c r="Z24" s="135">
        <v>614</v>
      </c>
      <c r="AA24" s="238"/>
      <c r="AB24" s="204"/>
      <c r="AC24" s="240"/>
      <c r="AD24" s="242"/>
      <c r="AE24" s="60" t="s">
        <v>130</v>
      </c>
      <c r="AF24" s="66" t="s">
        <v>138</v>
      </c>
      <c r="AG24" s="66"/>
      <c r="AH24" s="66"/>
      <c r="AI24" s="226"/>
      <c r="AK24" s="134">
        <f t="shared" si="31"/>
        <v>319</v>
      </c>
      <c r="AL24" s="216"/>
      <c r="AM24" s="135">
        <v>591</v>
      </c>
      <c r="AN24" s="216"/>
      <c r="AO24" s="204"/>
      <c r="AP24" s="141">
        <f>M24</f>
        <v>319</v>
      </c>
      <c r="AQ24" s="216"/>
      <c r="AR24" s="149">
        <f>AM24</f>
        <v>591</v>
      </c>
      <c r="AS24" s="216"/>
      <c r="AT24" s="204"/>
      <c r="AU24" s="222"/>
      <c r="AV24" s="222"/>
      <c r="AW24" s="139"/>
      <c r="AX24" s="144">
        <v>734</v>
      </c>
      <c r="AY24" s="142" t="s">
        <v>115</v>
      </c>
      <c r="AZ24" s="210"/>
      <c r="BB24" s="134">
        <f t="shared" si="26"/>
        <v>411</v>
      </c>
      <c r="BC24" s="216"/>
      <c r="BD24" s="135"/>
      <c r="BE24" s="216"/>
      <c r="BF24" s="204"/>
      <c r="BG24" s="141">
        <f>N24</f>
        <v>411</v>
      </c>
      <c r="BH24" s="216"/>
      <c r="BI24" s="171">
        <f>BD24</f>
        <v>0</v>
      </c>
      <c r="BJ24" s="216"/>
      <c r="BK24" s="204"/>
      <c r="BL24" s="367"/>
      <c r="BM24" s="369"/>
      <c r="BN24" s="175"/>
      <c r="BO24" s="176"/>
      <c r="BP24" s="176"/>
      <c r="BQ24" s="214"/>
      <c r="BR24" s="161"/>
      <c r="BS24" s="134">
        <f t="shared" si="0"/>
        <v>467</v>
      </c>
      <c r="BT24" s="216"/>
      <c r="BU24" s="135"/>
      <c r="BV24" s="216"/>
      <c r="BW24" s="204"/>
      <c r="BX24" s="141">
        <f>O24</f>
        <v>467</v>
      </c>
      <c r="BY24" s="216"/>
      <c r="BZ24" s="46">
        <f>BU24</f>
        <v>0</v>
      </c>
      <c r="CA24" s="360"/>
      <c r="CB24" s="354"/>
      <c r="CC24" s="356"/>
      <c r="CD24" s="358"/>
      <c r="CE24" s="60"/>
      <c r="CF24" s="66"/>
      <c r="CG24" s="66"/>
      <c r="CH24" s="210"/>
    </row>
    <row r="25" spans="1:86" s="4" customFormat="1" ht="363.75" customHeight="1" x14ac:dyDescent="0.25">
      <c r="A25" s="266"/>
      <c r="B25" s="227">
        <v>7</v>
      </c>
      <c r="C25" s="229" t="s">
        <v>139</v>
      </c>
      <c r="D25" s="231" t="s">
        <v>140</v>
      </c>
      <c r="E25" s="150" t="s">
        <v>141</v>
      </c>
      <c r="F25" s="233" t="s">
        <v>60</v>
      </c>
      <c r="G25" s="102" t="s">
        <v>142</v>
      </c>
      <c r="H25" s="111">
        <v>2295</v>
      </c>
      <c r="I25" s="111">
        <v>4679</v>
      </c>
      <c r="J25" s="111">
        <v>5428</v>
      </c>
      <c r="K25" s="111">
        <v>3145</v>
      </c>
      <c r="L25" s="120"/>
      <c r="M25" s="111">
        <v>4679</v>
      </c>
      <c r="N25" s="111">
        <v>5428</v>
      </c>
      <c r="O25" s="111">
        <v>3145</v>
      </c>
      <c r="P25" s="121">
        <f t="shared" si="17"/>
        <v>2295</v>
      </c>
      <c r="Q25" s="122">
        <f t="shared" si="18"/>
        <v>6974</v>
      </c>
      <c r="R25" s="122">
        <f t="shared" si="19"/>
        <v>12402</v>
      </c>
      <c r="S25" s="123">
        <f t="shared" si="20"/>
        <v>15547</v>
      </c>
      <c r="T25" s="120"/>
      <c r="U25" s="124">
        <f>H25+M25</f>
        <v>6974</v>
      </c>
      <c r="V25" s="124">
        <f>U25+N25</f>
        <v>12402</v>
      </c>
      <c r="W25" s="125">
        <f>V25+O25</f>
        <v>15547</v>
      </c>
      <c r="X25" s="126">
        <f t="shared" si="22"/>
        <v>2295</v>
      </c>
      <c r="Y25" s="235">
        <f>IFERROR((X25/X26),"")</f>
        <v>0.20149253731343283</v>
      </c>
      <c r="Z25" s="127">
        <v>579</v>
      </c>
      <c r="AA25" s="237">
        <f t="shared" ref="AA25" si="46">IFERROR((Z25/Z26),"")</f>
        <v>3.920373755839935E-2</v>
      </c>
      <c r="AB25" s="204">
        <f t="shared" ref="AB25" si="47">IFERROR(AA25/Y25,0)</f>
        <v>0.19456669751205605</v>
      </c>
      <c r="AC25" s="239" t="s">
        <v>128</v>
      </c>
      <c r="AD25" s="241" t="s">
        <v>129</v>
      </c>
      <c r="AE25" s="58" t="s">
        <v>130</v>
      </c>
      <c r="AF25" s="59" t="s">
        <v>83</v>
      </c>
      <c r="AG25" s="59"/>
      <c r="AH25" s="59"/>
      <c r="AI25" s="225"/>
      <c r="AK25" s="126">
        <f t="shared" si="31"/>
        <v>4679</v>
      </c>
      <c r="AL25" s="215">
        <f>IFERROR((AK25/AK26),"")</f>
        <v>0.29509334006054488</v>
      </c>
      <c r="AM25" s="127">
        <v>4944</v>
      </c>
      <c r="AN25" s="215">
        <f t="shared" ref="AN25" si="48">IFERROR((AM25/AM26),"")</f>
        <v>0.30207124091159038</v>
      </c>
      <c r="AO25" s="204">
        <f t="shared" ref="AO25" si="49">IFERROR(AN25/AL25,0)</f>
        <v>1.023646419297751</v>
      </c>
      <c r="AP25" s="140">
        <f>U25</f>
        <v>6974</v>
      </c>
      <c r="AQ25" s="215">
        <f>IFERROR((AP25/AP26),"")</f>
        <v>0.4398335015136226</v>
      </c>
      <c r="AR25" s="148">
        <f>Z25+AM25</f>
        <v>5523</v>
      </c>
      <c r="AS25" s="215">
        <f t="shared" ref="AS25" si="50">IFERROR((AR25/AR26),"")</f>
        <v>0.33744730249893079</v>
      </c>
      <c r="AT25" s="204">
        <f t="shared" ref="AT25" si="51">IFERROR(AS25/AQ25,0)</f>
        <v>0.7672160063698088</v>
      </c>
      <c r="AU25" s="221" t="s">
        <v>131</v>
      </c>
      <c r="AV25" s="221" t="s">
        <v>132</v>
      </c>
      <c r="AW25" s="138"/>
      <c r="AX25" s="145">
        <v>4944</v>
      </c>
      <c r="AY25" s="145" t="s">
        <v>143</v>
      </c>
      <c r="AZ25" s="223"/>
      <c r="BB25" s="126">
        <f t="shared" si="26"/>
        <v>5428</v>
      </c>
      <c r="BC25" s="215">
        <f>IFERROR((BB25/BB26),"")</f>
        <v>0.26649646504320501</v>
      </c>
      <c r="BD25" s="127"/>
      <c r="BE25" s="215" t="str">
        <f t="shared" ref="BE25" si="52">IFERROR((BD25/BD26),"")</f>
        <v/>
      </c>
      <c r="BF25" s="204">
        <f t="shared" ref="BF25" si="53">IFERROR(BE25/BC25,0)</f>
        <v>0</v>
      </c>
      <c r="BG25" s="140">
        <f>V25</f>
        <v>12402</v>
      </c>
      <c r="BH25" s="215">
        <f>IFERROR((BG25/BG26),"")</f>
        <v>0.60889630793401417</v>
      </c>
      <c r="BI25" s="168">
        <f>AR25+BD25</f>
        <v>5523</v>
      </c>
      <c r="BJ25" s="215" t="str">
        <f t="shared" ref="BJ25" si="54">IFERROR((BI25/BI26),"")</f>
        <v/>
      </c>
      <c r="BK25" s="204">
        <f t="shared" ref="BK25" si="55">IFERROR(BJ25/BH25,0)</f>
        <v>0</v>
      </c>
      <c r="BL25" s="366"/>
      <c r="BM25" s="368"/>
      <c r="BN25" s="173"/>
      <c r="BO25" s="177"/>
      <c r="BP25" s="177"/>
      <c r="BQ25" s="213"/>
      <c r="BR25" s="161"/>
      <c r="BS25" s="126">
        <f t="shared" si="0"/>
        <v>3145</v>
      </c>
      <c r="BT25" s="215">
        <f>IFERROR((BS25/BS26),"")</f>
        <v>0.14002047994301234</v>
      </c>
      <c r="BU25" s="127"/>
      <c r="BV25" s="215" t="str">
        <f t="shared" ref="BV25" si="56">IFERROR((BU25/BU26),"")</f>
        <v/>
      </c>
      <c r="BW25" s="204">
        <f t="shared" ref="BW25" si="57">IFERROR(BV25/BT25,0)</f>
        <v>0</v>
      </c>
      <c r="BX25" s="140">
        <f>W25</f>
        <v>15547</v>
      </c>
      <c r="BY25" s="215">
        <f>IFERROR((BX25/BX26),"")</f>
        <v>0.69217755220159383</v>
      </c>
      <c r="BZ25" s="45">
        <f>BI25+BU25</f>
        <v>5523</v>
      </c>
      <c r="CA25" s="359" t="str">
        <f t="shared" ref="CA25" si="58">IFERROR((BZ25/BZ26),"")</f>
        <v/>
      </c>
      <c r="CB25" s="354">
        <f t="shared" ref="CB25" si="59">IFERROR(CA25/BY25,0)</f>
        <v>0</v>
      </c>
      <c r="CC25" s="355"/>
      <c r="CD25" s="357"/>
      <c r="CE25" s="58"/>
      <c r="CF25" s="59"/>
      <c r="CG25" s="59"/>
      <c r="CH25" s="209"/>
    </row>
    <row r="26" spans="1:86" s="4" customFormat="1" ht="244.5" customHeight="1" x14ac:dyDescent="0.25">
      <c r="A26" s="266"/>
      <c r="B26" s="228"/>
      <c r="C26" s="230"/>
      <c r="D26" s="232"/>
      <c r="E26" s="151" t="s">
        <v>146</v>
      </c>
      <c r="F26" s="234"/>
      <c r="G26" s="103" t="s">
        <v>147</v>
      </c>
      <c r="H26" s="115">
        <v>11390</v>
      </c>
      <c r="I26" s="115">
        <v>15856</v>
      </c>
      <c r="J26" s="115">
        <v>20368</v>
      </c>
      <c r="K26" s="115">
        <v>22461</v>
      </c>
      <c r="L26" s="128"/>
      <c r="M26" s="115">
        <v>15856</v>
      </c>
      <c r="N26" s="115">
        <v>20368</v>
      </c>
      <c r="O26" s="115">
        <v>22461</v>
      </c>
      <c r="P26" s="256" t="s">
        <v>82</v>
      </c>
      <c r="Q26" s="257"/>
      <c r="R26" s="257"/>
      <c r="S26" s="258"/>
      <c r="T26" s="128"/>
      <c r="U26" s="262" t="s">
        <v>82</v>
      </c>
      <c r="V26" s="263"/>
      <c r="W26" s="264"/>
      <c r="X26" s="134">
        <f>H26</f>
        <v>11390</v>
      </c>
      <c r="Y26" s="236"/>
      <c r="Z26" s="135">
        <v>14769</v>
      </c>
      <c r="AA26" s="238"/>
      <c r="AB26" s="204"/>
      <c r="AC26" s="240"/>
      <c r="AD26" s="242"/>
      <c r="AE26" s="60" t="s">
        <v>130</v>
      </c>
      <c r="AF26" s="61" t="s">
        <v>83</v>
      </c>
      <c r="AG26" s="61"/>
      <c r="AH26" s="61"/>
      <c r="AI26" s="226"/>
      <c r="AK26" s="134">
        <f t="shared" si="31"/>
        <v>15856</v>
      </c>
      <c r="AL26" s="216"/>
      <c r="AM26" s="135">
        <f>2391+4301+9675</f>
        <v>16367</v>
      </c>
      <c r="AN26" s="216"/>
      <c r="AO26" s="204"/>
      <c r="AP26" s="141">
        <f>M26</f>
        <v>15856</v>
      </c>
      <c r="AQ26" s="216"/>
      <c r="AR26" s="149">
        <f>AM26</f>
        <v>16367</v>
      </c>
      <c r="AS26" s="216"/>
      <c r="AT26" s="204"/>
      <c r="AU26" s="222"/>
      <c r="AV26" s="222"/>
      <c r="AW26" s="139"/>
      <c r="AX26" s="146">
        <v>16367</v>
      </c>
      <c r="AY26" s="142" t="s">
        <v>123</v>
      </c>
      <c r="AZ26" s="224"/>
      <c r="BB26" s="134">
        <f t="shared" si="26"/>
        <v>20368</v>
      </c>
      <c r="BC26" s="216"/>
      <c r="BD26" s="135"/>
      <c r="BE26" s="216"/>
      <c r="BF26" s="204"/>
      <c r="BG26" s="141">
        <f>N26</f>
        <v>20368</v>
      </c>
      <c r="BH26" s="216"/>
      <c r="BI26" s="171">
        <f>BD26</f>
        <v>0</v>
      </c>
      <c r="BJ26" s="216"/>
      <c r="BK26" s="204"/>
      <c r="BL26" s="367"/>
      <c r="BM26" s="369"/>
      <c r="BN26" s="175"/>
      <c r="BO26" s="178"/>
      <c r="BP26" s="178"/>
      <c r="BQ26" s="214"/>
      <c r="BR26" s="161"/>
      <c r="BS26" s="134">
        <f t="shared" si="0"/>
        <v>22461</v>
      </c>
      <c r="BT26" s="216"/>
      <c r="BU26" s="135"/>
      <c r="BV26" s="216"/>
      <c r="BW26" s="204"/>
      <c r="BX26" s="141">
        <f>O26</f>
        <v>22461</v>
      </c>
      <c r="BY26" s="216"/>
      <c r="BZ26" s="46">
        <f>BU26</f>
        <v>0</v>
      </c>
      <c r="CA26" s="360"/>
      <c r="CB26" s="354"/>
      <c r="CC26" s="356"/>
      <c r="CD26" s="358"/>
      <c r="CE26" s="60"/>
      <c r="CF26" s="61"/>
      <c r="CG26" s="61"/>
      <c r="CH26" s="210"/>
    </row>
    <row r="27" spans="1:86" s="4" customFormat="1" ht="244.5" customHeight="1" x14ac:dyDescent="0.25">
      <c r="A27" s="265" t="s">
        <v>148</v>
      </c>
      <c r="B27" s="227">
        <v>8</v>
      </c>
      <c r="C27" s="229" t="s">
        <v>149</v>
      </c>
      <c r="D27" s="231" t="s">
        <v>150</v>
      </c>
      <c r="E27" s="150" t="s">
        <v>151</v>
      </c>
      <c r="F27" s="233" t="s">
        <v>60</v>
      </c>
      <c r="G27" s="109" t="s">
        <v>152</v>
      </c>
      <c r="H27" s="111">
        <v>11490</v>
      </c>
      <c r="I27" s="111">
        <v>18560</v>
      </c>
      <c r="J27" s="111">
        <v>20360</v>
      </c>
      <c r="K27" s="111">
        <v>18890</v>
      </c>
      <c r="L27" s="120"/>
      <c r="M27" s="111">
        <v>18560</v>
      </c>
      <c r="N27" s="111">
        <v>20360</v>
      </c>
      <c r="O27" s="111">
        <v>18890</v>
      </c>
      <c r="P27" s="256" t="s">
        <v>82</v>
      </c>
      <c r="Q27" s="257"/>
      <c r="R27" s="257"/>
      <c r="S27" s="258"/>
      <c r="T27" s="120"/>
      <c r="U27" s="259" t="s">
        <v>82</v>
      </c>
      <c r="V27" s="260"/>
      <c r="W27" s="261"/>
      <c r="X27" s="126">
        <f t="shared" si="22"/>
        <v>11490</v>
      </c>
      <c r="Y27" s="235">
        <f>IFERROR((X27/X28),"")</f>
        <v>0.76421682740272701</v>
      </c>
      <c r="Z27" s="127">
        <v>10226</v>
      </c>
      <c r="AA27" s="237">
        <f t="shared" ref="AA27" si="60">IFERROR((Z27/Z28),"")</f>
        <v>0.69668892219648448</v>
      </c>
      <c r="AB27" s="204">
        <f t="shared" ref="AB27" si="61">IFERROR(AA27/Y27,0)</f>
        <v>0.91163776720836764</v>
      </c>
      <c r="AC27" s="239" t="s">
        <v>153</v>
      </c>
      <c r="AD27" s="241" t="s">
        <v>154</v>
      </c>
      <c r="AE27" s="54" t="s">
        <v>155</v>
      </c>
      <c r="AF27" s="59" t="s">
        <v>83</v>
      </c>
      <c r="AG27" s="59"/>
      <c r="AH27" s="59"/>
      <c r="AI27" s="225"/>
      <c r="AK27" s="126">
        <f t="shared" si="31"/>
        <v>18560</v>
      </c>
      <c r="AL27" s="215">
        <f>IFERROR((AK27/AK28),"")</f>
        <v>0.79113384484228477</v>
      </c>
      <c r="AM27" s="127">
        <v>10025</v>
      </c>
      <c r="AN27" s="215">
        <f t="shared" ref="AN27" si="62">IFERROR((AM27/AM28),"")</f>
        <v>0.63992084769564661</v>
      </c>
      <c r="AO27" s="204">
        <f t="shared" ref="AO27" si="63">IFERROR(AN27/AL27,0)</f>
        <v>0.80886546804632919</v>
      </c>
      <c r="AP27" s="140">
        <f>M27</f>
        <v>18560</v>
      </c>
      <c r="AQ27" s="215">
        <f>IFERROR((AP27/AP28),"")</f>
        <v>0.79113384484228477</v>
      </c>
      <c r="AR27" s="148">
        <f>AM27</f>
        <v>10025</v>
      </c>
      <c r="AS27" s="215">
        <f t="shared" ref="AS27" si="64">IFERROR((AR27/AR28),"")</f>
        <v>0.63992084769564661</v>
      </c>
      <c r="AT27" s="204">
        <f t="shared" ref="AT27" si="65">IFERROR(AS27/AQ27,0)</f>
        <v>0.80886546804632919</v>
      </c>
      <c r="AU27" s="221" t="s">
        <v>156</v>
      </c>
      <c r="AV27" s="221" t="s">
        <v>157</v>
      </c>
      <c r="AW27" s="138"/>
      <c r="AX27" s="145">
        <v>10025</v>
      </c>
      <c r="AY27" s="145" t="s">
        <v>143</v>
      </c>
      <c r="AZ27" s="223"/>
      <c r="BB27" s="126">
        <f t="shared" si="26"/>
        <v>20360</v>
      </c>
      <c r="BC27" s="215">
        <f>IFERROR((BB27/BB28),"")</f>
        <v>0.83717105263157898</v>
      </c>
      <c r="BD27" s="127"/>
      <c r="BE27" s="215" t="str">
        <f t="shared" ref="BE27" si="66">IFERROR((BD27/BD28),"")</f>
        <v/>
      </c>
      <c r="BF27" s="204">
        <f t="shared" ref="BF27" si="67">IFERROR(BE27/BC27,0)</f>
        <v>0</v>
      </c>
      <c r="BG27" s="140">
        <f>N27</f>
        <v>20360</v>
      </c>
      <c r="BH27" s="215">
        <f>IFERROR((BG27/BG28),"")</f>
        <v>0.83717105263157898</v>
      </c>
      <c r="BI27" s="168">
        <f>BD27</f>
        <v>0</v>
      </c>
      <c r="BJ27" s="215" t="str">
        <f t="shared" ref="BJ27" si="68">IFERROR((BI27/BI28),"")</f>
        <v/>
      </c>
      <c r="BK27" s="204">
        <f t="shared" ref="BK27" si="69">IFERROR(BJ27/BH27,0)</f>
        <v>0</v>
      </c>
      <c r="BL27" s="366"/>
      <c r="BM27" s="368"/>
      <c r="BN27" s="169"/>
      <c r="BO27" s="177"/>
      <c r="BP27" s="177"/>
      <c r="BQ27" s="213"/>
      <c r="BR27" s="161"/>
      <c r="BS27" s="126">
        <f t="shared" si="0"/>
        <v>18890</v>
      </c>
      <c r="BT27" s="215">
        <f>IFERROR((BS27/BS28),"")</f>
        <v>0.82887231241772708</v>
      </c>
      <c r="BU27" s="127"/>
      <c r="BV27" s="215" t="str">
        <f t="shared" ref="BV27" si="70">IFERROR((BU27/BU28),"")</f>
        <v/>
      </c>
      <c r="BW27" s="204">
        <f t="shared" ref="BW27" si="71">IFERROR(BV27/BT27,0)</f>
        <v>0</v>
      </c>
      <c r="BX27" s="140">
        <f>O27</f>
        <v>18890</v>
      </c>
      <c r="BY27" s="215">
        <f>IFERROR((BX27/BX28),"")</f>
        <v>0.82887231241772708</v>
      </c>
      <c r="BZ27" s="45">
        <f>BU27</f>
        <v>0</v>
      </c>
      <c r="CA27" s="359" t="str">
        <f t="shared" ref="CA27" si="72">IFERROR((BZ27/BZ28),"")</f>
        <v/>
      </c>
      <c r="CB27" s="354">
        <f t="shared" ref="CB27" si="73">IFERROR(CA27/BY27,0)</f>
        <v>0</v>
      </c>
      <c r="CC27" s="355"/>
      <c r="CD27" s="357"/>
      <c r="CE27" s="54"/>
      <c r="CF27" s="59"/>
      <c r="CG27" s="59"/>
      <c r="CH27" s="209"/>
    </row>
    <row r="28" spans="1:86" s="4" customFormat="1" ht="244.5" customHeight="1" x14ac:dyDescent="0.25">
      <c r="A28" s="266"/>
      <c r="B28" s="228"/>
      <c r="C28" s="230"/>
      <c r="D28" s="232"/>
      <c r="E28" s="151" t="s">
        <v>160</v>
      </c>
      <c r="F28" s="234"/>
      <c r="G28" s="110" t="s">
        <v>161</v>
      </c>
      <c r="H28" s="115">
        <v>15035</v>
      </c>
      <c r="I28" s="115">
        <v>23460</v>
      </c>
      <c r="J28" s="115">
        <v>24320</v>
      </c>
      <c r="K28" s="115">
        <v>22790</v>
      </c>
      <c r="L28" s="128"/>
      <c r="M28" s="115">
        <v>23460</v>
      </c>
      <c r="N28" s="115">
        <v>24320</v>
      </c>
      <c r="O28" s="115">
        <v>22790</v>
      </c>
      <c r="P28" s="256" t="s">
        <v>82</v>
      </c>
      <c r="Q28" s="257"/>
      <c r="R28" s="257"/>
      <c r="S28" s="258"/>
      <c r="T28" s="128"/>
      <c r="U28" s="262" t="s">
        <v>82</v>
      </c>
      <c r="V28" s="263"/>
      <c r="W28" s="264"/>
      <c r="X28" s="134">
        <f t="shared" si="22"/>
        <v>15035</v>
      </c>
      <c r="Y28" s="236"/>
      <c r="Z28" s="135">
        <v>14678</v>
      </c>
      <c r="AA28" s="238"/>
      <c r="AB28" s="204"/>
      <c r="AC28" s="240"/>
      <c r="AD28" s="242"/>
      <c r="AE28" s="60" t="s">
        <v>155</v>
      </c>
      <c r="AF28" s="61" t="s">
        <v>83</v>
      </c>
      <c r="AG28" s="61"/>
      <c r="AH28" s="61"/>
      <c r="AI28" s="226"/>
      <c r="AK28" s="134">
        <f t="shared" si="31"/>
        <v>23460</v>
      </c>
      <c r="AL28" s="216"/>
      <c r="AM28" s="135">
        <v>15666</v>
      </c>
      <c r="AN28" s="216"/>
      <c r="AO28" s="204"/>
      <c r="AP28" s="141">
        <f>M28</f>
        <v>23460</v>
      </c>
      <c r="AQ28" s="216"/>
      <c r="AR28" s="149">
        <f>AM28</f>
        <v>15666</v>
      </c>
      <c r="AS28" s="216"/>
      <c r="AT28" s="204"/>
      <c r="AU28" s="222"/>
      <c r="AV28" s="222"/>
      <c r="AW28" s="139"/>
      <c r="AX28" s="146">
        <v>15666</v>
      </c>
      <c r="AY28" s="142" t="s">
        <v>123</v>
      </c>
      <c r="AZ28" s="224"/>
      <c r="BB28" s="134">
        <f t="shared" si="26"/>
        <v>24320</v>
      </c>
      <c r="BC28" s="216"/>
      <c r="BD28" s="135"/>
      <c r="BE28" s="216"/>
      <c r="BF28" s="204"/>
      <c r="BG28" s="141">
        <f>N28</f>
        <v>24320</v>
      </c>
      <c r="BH28" s="216"/>
      <c r="BI28" s="171">
        <f>BD28</f>
        <v>0</v>
      </c>
      <c r="BJ28" s="216"/>
      <c r="BK28" s="204"/>
      <c r="BL28" s="367"/>
      <c r="BM28" s="369"/>
      <c r="BN28" s="175"/>
      <c r="BO28" s="178"/>
      <c r="BP28" s="178"/>
      <c r="BQ28" s="214"/>
      <c r="BR28" s="161"/>
      <c r="BS28" s="134">
        <f t="shared" si="0"/>
        <v>22790</v>
      </c>
      <c r="BT28" s="216"/>
      <c r="BU28" s="135"/>
      <c r="BV28" s="216"/>
      <c r="BW28" s="204"/>
      <c r="BX28" s="141">
        <f>O28</f>
        <v>22790</v>
      </c>
      <c r="BY28" s="216"/>
      <c r="BZ28" s="46">
        <f>BU28</f>
        <v>0</v>
      </c>
      <c r="CA28" s="360"/>
      <c r="CB28" s="354"/>
      <c r="CC28" s="356"/>
      <c r="CD28" s="358"/>
      <c r="CE28" s="60"/>
      <c r="CF28" s="61"/>
      <c r="CG28" s="61"/>
      <c r="CH28" s="210"/>
    </row>
    <row r="29" spans="1:86" s="4" customFormat="1" ht="171.75" customHeight="1" x14ac:dyDescent="0.25">
      <c r="A29" s="266"/>
      <c r="B29" s="227">
        <v>9</v>
      </c>
      <c r="C29" s="229" t="s">
        <v>162</v>
      </c>
      <c r="D29" s="231" t="s">
        <v>163</v>
      </c>
      <c r="E29" s="150" t="s">
        <v>164</v>
      </c>
      <c r="F29" s="233" t="s">
        <v>60</v>
      </c>
      <c r="G29" s="102" t="s">
        <v>165</v>
      </c>
      <c r="H29" s="111">
        <v>1378</v>
      </c>
      <c r="I29" s="111">
        <v>2756</v>
      </c>
      <c r="J29" s="111">
        <v>3215</v>
      </c>
      <c r="K29" s="111">
        <v>1840</v>
      </c>
      <c r="L29" s="120"/>
      <c r="M29" s="111">
        <v>2756</v>
      </c>
      <c r="N29" s="111">
        <v>3215</v>
      </c>
      <c r="O29" s="111">
        <v>1840</v>
      </c>
      <c r="P29" s="121">
        <f t="shared" si="17"/>
        <v>1378</v>
      </c>
      <c r="Q29" s="122">
        <f t="shared" si="18"/>
        <v>4134</v>
      </c>
      <c r="R29" s="122">
        <f t="shared" si="19"/>
        <v>7349</v>
      </c>
      <c r="S29" s="123">
        <f t="shared" si="20"/>
        <v>9189</v>
      </c>
      <c r="T29" s="120"/>
      <c r="U29" s="124">
        <f>H29+M29</f>
        <v>4134</v>
      </c>
      <c r="V29" s="124">
        <f>U29+N29</f>
        <v>7349</v>
      </c>
      <c r="W29" s="125">
        <f>V29+O29</f>
        <v>9189</v>
      </c>
      <c r="X29" s="126">
        <f t="shared" si="22"/>
        <v>1378</v>
      </c>
      <c r="Y29" s="235">
        <f>IFERROR((X29/X30),"")</f>
        <v>0.34449999999999997</v>
      </c>
      <c r="Z29" s="127">
        <v>953</v>
      </c>
      <c r="AA29" s="237">
        <f t="shared" ref="AA29" si="74">IFERROR((Z29/Z30),"")</f>
        <v>0.24023191328459792</v>
      </c>
      <c r="AB29" s="204">
        <f t="shared" ref="AB29" si="75">IFERROR(AA29/Y29,0)</f>
        <v>0.69733501679128573</v>
      </c>
      <c r="AC29" s="239" t="s">
        <v>166</v>
      </c>
      <c r="AD29" s="241" t="s">
        <v>167</v>
      </c>
      <c r="AE29" s="54" t="s">
        <v>155</v>
      </c>
      <c r="AF29" s="59" t="s">
        <v>168</v>
      </c>
      <c r="AG29" s="59"/>
      <c r="AH29" s="59"/>
      <c r="AI29" s="225"/>
      <c r="AK29" s="126">
        <f t="shared" si="31"/>
        <v>2756</v>
      </c>
      <c r="AL29" s="215">
        <f>IFERROR((AK29/AK30),"")</f>
        <v>0.42269938650306749</v>
      </c>
      <c r="AM29" s="127">
        <v>4439</v>
      </c>
      <c r="AN29" s="215">
        <f>IFERROR((AM29/AM30),"")</f>
        <v>0.21052881195162437</v>
      </c>
      <c r="AO29" s="204">
        <f t="shared" ref="AO29" si="76">IFERROR(AN29/AL29,0)</f>
        <v>0.49805800214970641</v>
      </c>
      <c r="AP29" s="140">
        <f>U29</f>
        <v>4134</v>
      </c>
      <c r="AQ29" s="215">
        <f>IFERROR((AP29/AP30),"")</f>
        <v>0.39296577946768063</v>
      </c>
      <c r="AR29" s="148">
        <f>Z29+AM29</f>
        <v>5392</v>
      </c>
      <c r="AS29" s="215">
        <f t="shared" ref="AS29" si="77">IFERROR((AR29/AR30),"")</f>
        <v>0.21523231678109533</v>
      </c>
      <c r="AT29" s="204">
        <f t="shared" ref="AT29" si="78">IFERROR(AS29/AQ29,0)</f>
        <v>0.54771262035247281</v>
      </c>
      <c r="AU29" s="221" t="s">
        <v>156</v>
      </c>
      <c r="AV29" s="221" t="s">
        <v>169</v>
      </c>
      <c r="AW29" s="138"/>
      <c r="AX29" s="145">
        <v>775</v>
      </c>
      <c r="AY29" s="143" t="s">
        <v>115</v>
      </c>
      <c r="AZ29" s="223" t="s">
        <v>170</v>
      </c>
      <c r="BB29" s="126">
        <f t="shared" si="26"/>
        <v>3215</v>
      </c>
      <c r="BC29" s="215">
        <f>IFERROR((BB29/BB30),"")</f>
        <v>0.41537467700258396</v>
      </c>
      <c r="BD29" s="127"/>
      <c r="BE29" s="215" t="str">
        <f t="shared" ref="BE29" si="79">IFERROR((BD29/BD30),"")</f>
        <v/>
      </c>
      <c r="BF29" s="204">
        <f t="shared" ref="BF29" si="80">IFERROR(BE29/BC29,0)</f>
        <v>0</v>
      </c>
      <c r="BG29" s="140">
        <f>V29</f>
        <v>7349</v>
      </c>
      <c r="BH29" s="215">
        <f>IFERROR((BG29/BG30),"")</f>
        <v>0.40246440306681269</v>
      </c>
      <c r="BI29" s="168">
        <f>AR29+BD29</f>
        <v>5392</v>
      </c>
      <c r="BJ29" s="215">
        <f t="shared" ref="BJ29" si="81">IFERROR((BI29/BI30),"")</f>
        <v>0.21523231678109533</v>
      </c>
      <c r="BK29" s="204">
        <f t="shared" ref="BK29" si="82">IFERROR(BJ29/BH29,0)</f>
        <v>0.53478597148221541</v>
      </c>
      <c r="BL29" s="366"/>
      <c r="BM29" s="368"/>
      <c r="BN29" s="169"/>
      <c r="BO29" s="177"/>
      <c r="BP29" s="177"/>
      <c r="BQ29" s="213"/>
      <c r="BR29" s="161"/>
      <c r="BS29" s="126">
        <f t="shared" si="0"/>
        <v>1840</v>
      </c>
      <c r="BT29" s="215">
        <f>IFERROR((BS29/BS30),"")</f>
        <v>0.4043956043956044</v>
      </c>
      <c r="BU29" s="127"/>
      <c r="BV29" s="215" t="str">
        <f t="shared" ref="BV29" si="83">IFERROR((BU29/BU30),"")</f>
        <v/>
      </c>
      <c r="BW29" s="204">
        <f t="shared" ref="BW29" si="84">IFERROR(BV29/BT29,0)</f>
        <v>0</v>
      </c>
      <c r="BX29" s="140">
        <f>W29</f>
        <v>9189</v>
      </c>
      <c r="BY29" s="215">
        <f>IFERROR((BX29/BX30),"")</f>
        <v>0.4028496273564226</v>
      </c>
      <c r="BZ29" s="45">
        <f>BI29+BU29</f>
        <v>5392</v>
      </c>
      <c r="CA29" s="359">
        <f t="shared" ref="CA29" si="85">IFERROR((BZ29/BZ30),"")</f>
        <v>0.21523231678109533</v>
      </c>
      <c r="CB29" s="354">
        <f t="shared" ref="CB29" si="86">IFERROR(CA29/BY29,0)</f>
        <v>0.5342745832818353</v>
      </c>
      <c r="CC29" s="355"/>
      <c r="CD29" s="357"/>
      <c r="CE29" s="54"/>
      <c r="CF29" s="59"/>
      <c r="CG29" s="59"/>
      <c r="CH29" s="209"/>
    </row>
    <row r="30" spans="1:86" s="4" customFormat="1" ht="172.5" customHeight="1" x14ac:dyDescent="0.25">
      <c r="A30" s="266"/>
      <c r="B30" s="228"/>
      <c r="C30" s="230"/>
      <c r="D30" s="255"/>
      <c r="E30" s="151" t="s">
        <v>173</v>
      </c>
      <c r="F30" s="234"/>
      <c r="G30" s="103" t="s">
        <v>218</v>
      </c>
      <c r="H30" s="115">
        <v>4000</v>
      </c>
      <c r="I30" s="115">
        <v>6520</v>
      </c>
      <c r="J30" s="115">
        <v>7740</v>
      </c>
      <c r="K30" s="115">
        <v>4550</v>
      </c>
      <c r="L30" s="128"/>
      <c r="M30" s="115">
        <v>6520</v>
      </c>
      <c r="N30" s="115">
        <v>7740</v>
      </c>
      <c r="O30" s="115">
        <v>4550</v>
      </c>
      <c r="P30" s="129">
        <f t="shared" si="17"/>
        <v>4000</v>
      </c>
      <c r="Q30" s="130">
        <f t="shared" si="18"/>
        <v>10520</v>
      </c>
      <c r="R30" s="130">
        <f t="shared" si="19"/>
        <v>18260</v>
      </c>
      <c r="S30" s="131">
        <f t="shared" si="20"/>
        <v>22810</v>
      </c>
      <c r="T30" s="128"/>
      <c r="U30" s="132">
        <f>H30+M30</f>
        <v>10520</v>
      </c>
      <c r="V30" s="132">
        <f>U30+N30</f>
        <v>18260</v>
      </c>
      <c r="W30" s="133">
        <f>V30+O30</f>
        <v>22810</v>
      </c>
      <c r="X30" s="134">
        <f t="shared" si="22"/>
        <v>4000</v>
      </c>
      <c r="Y30" s="236"/>
      <c r="Z30" s="135">
        <v>3967</v>
      </c>
      <c r="AA30" s="238"/>
      <c r="AB30" s="204"/>
      <c r="AC30" s="240"/>
      <c r="AD30" s="242"/>
      <c r="AE30" s="60" t="s">
        <v>155</v>
      </c>
      <c r="AF30" s="61" t="s">
        <v>175</v>
      </c>
      <c r="AG30" s="61"/>
      <c r="AH30" s="61"/>
      <c r="AI30" s="226"/>
      <c r="AK30" s="134">
        <f t="shared" si="31"/>
        <v>6520</v>
      </c>
      <c r="AL30" s="216"/>
      <c r="AM30" s="135">
        <v>21085</v>
      </c>
      <c r="AN30" s="216"/>
      <c r="AO30" s="204"/>
      <c r="AP30" s="141">
        <f>U30</f>
        <v>10520</v>
      </c>
      <c r="AQ30" s="216"/>
      <c r="AR30" s="149">
        <f>Z30+AM30</f>
        <v>25052</v>
      </c>
      <c r="AS30" s="216"/>
      <c r="AT30" s="204"/>
      <c r="AU30" s="222"/>
      <c r="AV30" s="222"/>
      <c r="AW30" s="139"/>
      <c r="AX30" s="146">
        <v>20717</v>
      </c>
      <c r="AY30" s="142" t="s">
        <v>115</v>
      </c>
      <c r="AZ30" s="224"/>
      <c r="BB30" s="134">
        <f t="shared" si="26"/>
        <v>7740</v>
      </c>
      <c r="BC30" s="216"/>
      <c r="BD30" s="135"/>
      <c r="BE30" s="216"/>
      <c r="BF30" s="204"/>
      <c r="BG30" s="141">
        <f>V30</f>
        <v>18260</v>
      </c>
      <c r="BH30" s="216"/>
      <c r="BI30" s="171">
        <f>AR30+BD30</f>
        <v>25052</v>
      </c>
      <c r="BJ30" s="216"/>
      <c r="BK30" s="204"/>
      <c r="BL30" s="367"/>
      <c r="BM30" s="369"/>
      <c r="BN30" s="175"/>
      <c r="BO30" s="178"/>
      <c r="BP30" s="178"/>
      <c r="BQ30" s="214"/>
      <c r="BR30" s="161"/>
      <c r="BS30" s="134">
        <f t="shared" si="0"/>
        <v>4550</v>
      </c>
      <c r="BT30" s="216"/>
      <c r="BU30" s="135"/>
      <c r="BV30" s="216"/>
      <c r="BW30" s="204"/>
      <c r="BX30" s="141">
        <f>W30</f>
        <v>22810</v>
      </c>
      <c r="BY30" s="216"/>
      <c r="BZ30" s="46">
        <f>BI30+BU30</f>
        <v>25052</v>
      </c>
      <c r="CA30" s="360"/>
      <c r="CB30" s="354"/>
      <c r="CC30" s="356"/>
      <c r="CD30" s="358"/>
      <c r="CE30" s="60"/>
      <c r="CF30" s="61"/>
      <c r="CG30" s="61"/>
      <c r="CH30" s="210"/>
    </row>
    <row r="31" spans="1:86" s="4" customFormat="1" ht="230.25" customHeight="1" x14ac:dyDescent="0.25">
      <c r="A31" s="266"/>
      <c r="B31" s="227">
        <v>10</v>
      </c>
      <c r="C31" s="229" t="s">
        <v>176</v>
      </c>
      <c r="D31" s="231" t="s">
        <v>177</v>
      </c>
      <c r="E31" s="152" t="s">
        <v>178</v>
      </c>
      <c r="F31" s="233" t="s">
        <v>60</v>
      </c>
      <c r="G31" s="102" t="s">
        <v>179</v>
      </c>
      <c r="H31" s="111">
        <v>85</v>
      </c>
      <c r="I31" s="111">
        <v>385</v>
      </c>
      <c r="J31" s="111">
        <v>935</v>
      </c>
      <c r="K31" s="111">
        <v>1195</v>
      </c>
      <c r="L31" s="120"/>
      <c r="M31" s="111">
        <v>385</v>
      </c>
      <c r="N31" s="111">
        <v>935</v>
      </c>
      <c r="O31" s="111">
        <v>1195</v>
      </c>
      <c r="P31" s="243" t="s">
        <v>180</v>
      </c>
      <c r="Q31" s="244"/>
      <c r="R31" s="244"/>
      <c r="S31" s="245"/>
      <c r="T31" s="120"/>
      <c r="U31" s="249" t="s">
        <v>180</v>
      </c>
      <c r="V31" s="250"/>
      <c r="W31" s="251"/>
      <c r="X31" s="126">
        <f t="shared" si="22"/>
        <v>85</v>
      </c>
      <c r="Y31" s="235">
        <f>IFERROR((X31/X32),"")</f>
        <v>6.2776957163958647E-2</v>
      </c>
      <c r="Z31" s="127">
        <v>0</v>
      </c>
      <c r="AA31" s="237">
        <f t="shared" ref="AA31" si="87">IFERROR((Z31/Z32),"")</f>
        <v>0</v>
      </c>
      <c r="AB31" s="204">
        <f t="shared" ref="AB31" si="88">IFERROR(AA31/Y31,0)</f>
        <v>0</v>
      </c>
      <c r="AC31" s="239" t="s">
        <v>181</v>
      </c>
      <c r="AD31" s="241" t="s">
        <v>182</v>
      </c>
      <c r="AE31" s="54" t="s">
        <v>183</v>
      </c>
      <c r="AF31" s="59" t="s">
        <v>183</v>
      </c>
      <c r="AG31" s="59"/>
      <c r="AH31" s="59"/>
      <c r="AI31" s="225"/>
      <c r="AK31" s="126">
        <f t="shared" si="31"/>
        <v>385</v>
      </c>
      <c r="AL31" s="215">
        <f>IFERROR((AK31/AK32),"")</f>
        <v>0.32217573221757323</v>
      </c>
      <c r="AM31" s="127">
        <v>12</v>
      </c>
      <c r="AN31" s="215">
        <f t="shared" ref="AN31" si="89">IFERROR((AM31/AM32),"")</f>
        <v>9.6696212731668015E-3</v>
      </c>
      <c r="AO31" s="204">
        <f t="shared" ref="AO31" si="90">IFERROR(AN31/AL31,0)</f>
        <v>3.0013499795933318E-2</v>
      </c>
      <c r="AP31" s="140">
        <f>M31</f>
        <v>385</v>
      </c>
      <c r="AQ31" s="215">
        <f>IFERROR((AP31/AP32),"")</f>
        <v>0.32217573221757323</v>
      </c>
      <c r="AR31" s="148">
        <f>Z31+AM31</f>
        <v>12</v>
      </c>
      <c r="AS31" s="215">
        <f t="shared" ref="AS31" si="91">IFERROR((AR31/AR32),"")</f>
        <v>9.6696212731668015E-3</v>
      </c>
      <c r="AT31" s="204">
        <f t="shared" ref="AT31" si="92">IFERROR(AS31/AQ31,0)</f>
        <v>3.0013499795933318E-2</v>
      </c>
      <c r="AU31" s="221" t="s">
        <v>184</v>
      </c>
      <c r="AV31" s="221" t="s">
        <v>185</v>
      </c>
      <c r="AW31" s="138"/>
      <c r="AX31" s="145">
        <v>297</v>
      </c>
      <c r="AY31" s="143" t="s">
        <v>115</v>
      </c>
      <c r="AZ31" s="223" t="s">
        <v>186</v>
      </c>
      <c r="BB31" s="126">
        <f t="shared" si="26"/>
        <v>935</v>
      </c>
      <c r="BC31" s="215">
        <f>IFERROR((BB31/BB32),"")</f>
        <v>0.78242677824267781</v>
      </c>
      <c r="BD31" s="127"/>
      <c r="BE31" s="215" t="str">
        <f t="shared" ref="BE31" si="93">IFERROR((BD31/BD32),"")</f>
        <v/>
      </c>
      <c r="BF31" s="204">
        <f t="shared" ref="BF31" si="94">IFERROR(BE31/BC31,0)</f>
        <v>0</v>
      </c>
      <c r="BG31" s="140">
        <f>N31</f>
        <v>935</v>
      </c>
      <c r="BH31" s="215">
        <f>IFERROR((BG31/BG32),"")</f>
        <v>0.78242677824267781</v>
      </c>
      <c r="BI31" s="168">
        <f>BD31</f>
        <v>0</v>
      </c>
      <c r="BJ31" s="215" t="str">
        <f t="shared" ref="BJ31" si="95">IFERROR((BI31/BI32),"")</f>
        <v/>
      </c>
      <c r="BK31" s="204">
        <f t="shared" ref="BK31" si="96">IFERROR(BJ31/BH31,0)</f>
        <v>0</v>
      </c>
      <c r="BL31" s="366"/>
      <c r="BM31" s="368"/>
      <c r="BN31" s="169"/>
      <c r="BO31" s="177"/>
      <c r="BP31" s="177"/>
      <c r="BQ31" s="213"/>
      <c r="BR31" s="161"/>
      <c r="BS31" s="126">
        <f t="shared" si="0"/>
        <v>1195</v>
      </c>
      <c r="BT31" s="215">
        <f>IFERROR((BS31/BS32),"")</f>
        <v>1</v>
      </c>
      <c r="BU31" s="127"/>
      <c r="BV31" s="215" t="str">
        <f t="shared" ref="BV31" si="97">IFERROR((BU31/BU32),"")</f>
        <v/>
      </c>
      <c r="BW31" s="204">
        <f t="shared" ref="BW31" si="98">IFERROR(BV31/BT31,0)</f>
        <v>0</v>
      </c>
      <c r="BX31" s="140">
        <f>O31</f>
        <v>1195</v>
      </c>
      <c r="BY31" s="215">
        <f>IFERROR((BX31/BX32),"")</f>
        <v>1</v>
      </c>
      <c r="BZ31" s="45">
        <f>BU31</f>
        <v>0</v>
      </c>
      <c r="CA31" s="359" t="str">
        <f t="shared" ref="CA31" si="99">IFERROR((BZ31/BZ32),"")</f>
        <v/>
      </c>
      <c r="CB31" s="354">
        <f t="shared" ref="CB31" si="100">IFERROR(CA31/BY31,0)</f>
        <v>0</v>
      </c>
      <c r="CC31" s="355"/>
      <c r="CD31" s="357"/>
      <c r="CE31" s="54"/>
      <c r="CF31" s="59"/>
      <c r="CG31" s="59"/>
      <c r="CH31" s="209"/>
    </row>
    <row r="32" spans="1:86" s="4" customFormat="1" ht="220.5" customHeight="1" x14ac:dyDescent="0.25">
      <c r="A32" s="266"/>
      <c r="B32" s="228"/>
      <c r="C32" s="230"/>
      <c r="D32" s="232"/>
      <c r="E32" s="151" t="s">
        <v>189</v>
      </c>
      <c r="F32" s="234"/>
      <c r="G32" s="103" t="s">
        <v>190</v>
      </c>
      <c r="H32" s="115">
        <v>1354</v>
      </c>
      <c r="I32" s="115">
        <v>1195</v>
      </c>
      <c r="J32" s="115">
        <v>1195</v>
      </c>
      <c r="K32" s="115">
        <v>1195</v>
      </c>
      <c r="L32" s="128"/>
      <c r="M32" s="115">
        <v>1195</v>
      </c>
      <c r="N32" s="115">
        <v>1195</v>
      </c>
      <c r="O32" s="115">
        <v>1195</v>
      </c>
      <c r="P32" s="246"/>
      <c r="Q32" s="247"/>
      <c r="R32" s="247"/>
      <c r="S32" s="248"/>
      <c r="T32" s="128"/>
      <c r="U32" s="252"/>
      <c r="V32" s="253"/>
      <c r="W32" s="254"/>
      <c r="X32" s="134">
        <f>H32</f>
        <v>1354</v>
      </c>
      <c r="Y32" s="236"/>
      <c r="Z32" s="135">
        <v>1204</v>
      </c>
      <c r="AA32" s="238"/>
      <c r="AB32" s="204"/>
      <c r="AC32" s="240"/>
      <c r="AD32" s="242"/>
      <c r="AE32" s="60" t="s">
        <v>183</v>
      </c>
      <c r="AF32" s="61" t="s">
        <v>183</v>
      </c>
      <c r="AG32" s="61"/>
      <c r="AH32" s="61"/>
      <c r="AI32" s="226"/>
      <c r="AK32" s="134">
        <f t="shared" si="31"/>
        <v>1195</v>
      </c>
      <c r="AL32" s="216"/>
      <c r="AM32" s="135">
        <v>1241</v>
      </c>
      <c r="AN32" s="216"/>
      <c r="AO32" s="204"/>
      <c r="AP32" s="141">
        <f>M32</f>
        <v>1195</v>
      </c>
      <c r="AQ32" s="216"/>
      <c r="AR32" s="149">
        <f>AM32</f>
        <v>1241</v>
      </c>
      <c r="AS32" s="216"/>
      <c r="AT32" s="204"/>
      <c r="AU32" s="222"/>
      <c r="AV32" s="222"/>
      <c r="AW32" s="139"/>
      <c r="AX32" s="146">
        <v>1108</v>
      </c>
      <c r="AY32" s="142" t="s">
        <v>115</v>
      </c>
      <c r="AZ32" s="224"/>
      <c r="BB32" s="134">
        <f t="shared" si="26"/>
        <v>1195</v>
      </c>
      <c r="BC32" s="216"/>
      <c r="BD32" s="135"/>
      <c r="BE32" s="216"/>
      <c r="BF32" s="204"/>
      <c r="BG32" s="141">
        <f>N32</f>
        <v>1195</v>
      </c>
      <c r="BH32" s="216"/>
      <c r="BI32" s="171">
        <f>BD32</f>
        <v>0</v>
      </c>
      <c r="BJ32" s="216"/>
      <c r="BK32" s="204"/>
      <c r="BL32" s="367"/>
      <c r="BM32" s="369"/>
      <c r="BN32" s="175"/>
      <c r="BO32" s="178"/>
      <c r="BP32" s="178"/>
      <c r="BQ32" s="214"/>
      <c r="BR32" s="161"/>
      <c r="BS32" s="134">
        <f t="shared" si="0"/>
        <v>1195</v>
      </c>
      <c r="BT32" s="216"/>
      <c r="BU32" s="135"/>
      <c r="BV32" s="216"/>
      <c r="BW32" s="204"/>
      <c r="BX32" s="141">
        <f>O32</f>
        <v>1195</v>
      </c>
      <c r="BY32" s="216"/>
      <c r="BZ32" s="46">
        <f>BU32</f>
        <v>0</v>
      </c>
      <c r="CA32" s="360"/>
      <c r="CB32" s="354"/>
      <c r="CC32" s="356"/>
      <c r="CD32" s="358"/>
      <c r="CE32" s="60"/>
      <c r="CF32" s="61"/>
      <c r="CG32" s="61"/>
      <c r="CH32" s="210"/>
    </row>
    <row r="33" spans="1:86" s="4" customFormat="1" ht="163.5" customHeight="1" x14ac:dyDescent="0.25">
      <c r="A33" s="266"/>
      <c r="B33" s="227">
        <v>11</v>
      </c>
      <c r="C33" s="229" t="s">
        <v>191</v>
      </c>
      <c r="D33" s="231" t="s">
        <v>192</v>
      </c>
      <c r="E33" s="150" t="s">
        <v>193</v>
      </c>
      <c r="F33" s="233" t="s">
        <v>60</v>
      </c>
      <c r="G33" s="102" t="s">
        <v>194</v>
      </c>
      <c r="H33" s="111">
        <v>1200</v>
      </c>
      <c r="I33" s="111">
        <v>2820</v>
      </c>
      <c r="J33" s="111">
        <v>3428</v>
      </c>
      <c r="K33" s="111">
        <v>1740</v>
      </c>
      <c r="L33" s="120"/>
      <c r="M33" s="111">
        <v>2820</v>
      </c>
      <c r="N33" s="111">
        <v>3428</v>
      </c>
      <c r="O33" s="111">
        <v>1740</v>
      </c>
      <c r="P33" s="121">
        <f t="shared" si="17"/>
        <v>1200</v>
      </c>
      <c r="Q33" s="122">
        <f t="shared" si="18"/>
        <v>4020</v>
      </c>
      <c r="R33" s="122">
        <f t="shared" si="19"/>
        <v>7448</v>
      </c>
      <c r="S33" s="123">
        <f t="shared" si="20"/>
        <v>9188</v>
      </c>
      <c r="T33" s="120"/>
      <c r="U33" s="124">
        <f>H33+M33</f>
        <v>4020</v>
      </c>
      <c r="V33" s="124">
        <f t="shared" ref="V33:W36" si="101">U33+N33</f>
        <v>7448</v>
      </c>
      <c r="W33" s="125">
        <f t="shared" si="101"/>
        <v>9188</v>
      </c>
      <c r="X33" s="126">
        <f t="shared" si="22"/>
        <v>1200</v>
      </c>
      <c r="Y33" s="235">
        <f>IFERROR((X33/X34),"")</f>
        <v>0.19354838709677419</v>
      </c>
      <c r="Z33" s="127">
        <v>717</v>
      </c>
      <c r="AA33" s="237">
        <f t="shared" ref="AA33" si="102">IFERROR((Z33/Z34),"")</f>
        <v>0.15053537686332144</v>
      </c>
      <c r="AB33" s="204">
        <f t="shared" ref="AB33" si="103">IFERROR(AA33/Y33,0)</f>
        <v>0.77776611379382743</v>
      </c>
      <c r="AC33" s="239" t="s">
        <v>128</v>
      </c>
      <c r="AD33" s="241" t="s">
        <v>129</v>
      </c>
      <c r="AE33" s="58" t="s">
        <v>120</v>
      </c>
      <c r="AF33" s="62" t="s">
        <v>195</v>
      </c>
      <c r="AG33" s="62"/>
      <c r="AH33" s="62"/>
      <c r="AI33" s="225"/>
      <c r="AK33" s="126">
        <f t="shared" si="31"/>
        <v>2820</v>
      </c>
      <c r="AL33" s="215">
        <f>IFERROR((AK33/AK34),"")</f>
        <v>8.2167832167832161E-2</v>
      </c>
      <c r="AM33" s="127">
        <v>7285</v>
      </c>
      <c r="AN33" s="215">
        <f t="shared" ref="AN33" si="104">IFERROR((AM33/AM34),"")</f>
        <v>0.18378828396992786</v>
      </c>
      <c r="AO33" s="204">
        <f t="shared" ref="AO33" si="105">IFERROR(AN33/AL33,0)</f>
        <v>2.2367425198042286</v>
      </c>
      <c r="AP33" s="140">
        <f>U33</f>
        <v>4020</v>
      </c>
      <c r="AQ33" s="215">
        <f>IFERROR((AP33/AP34),"")</f>
        <v>9.9210266535044417E-2</v>
      </c>
      <c r="AR33" s="148">
        <f>Z33+AM33</f>
        <v>8002</v>
      </c>
      <c r="AS33" s="215">
        <f t="shared" ref="AS33" si="106">IFERROR((AR33/AR34),"")</f>
        <v>0.18022116618995068</v>
      </c>
      <c r="AT33" s="204">
        <f t="shared" ref="AT33" si="107">IFERROR(AS33/AQ33,0)</f>
        <v>1.8165576253773139</v>
      </c>
      <c r="AU33" s="221" t="s">
        <v>156</v>
      </c>
      <c r="AV33" s="221" t="s">
        <v>169</v>
      </c>
      <c r="AW33" s="138"/>
      <c r="AX33" s="147">
        <v>7437</v>
      </c>
      <c r="AY33" s="143" t="s">
        <v>115</v>
      </c>
      <c r="AZ33" s="223"/>
      <c r="BB33" s="126">
        <f t="shared" si="26"/>
        <v>3428</v>
      </c>
      <c r="BC33" s="215">
        <f>IFERROR((BB33/BB34),"")</f>
        <v>0.10103749115774581</v>
      </c>
      <c r="BD33" s="127"/>
      <c r="BE33" s="215" t="str">
        <f t="shared" ref="BE33" si="108">IFERROR((BD33/BD34),"")</f>
        <v/>
      </c>
      <c r="BF33" s="204">
        <f t="shared" ref="BF33" si="109">IFERROR(BE33/BC33,0)</f>
        <v>0</v>
      </c>
      <c r="BG33" s="140">
        <f t="shared" ref="BG33:BG36" si="110">V33</f>
        <v>7448</v>
      </c>
      <c r="BH33" s="215">
        <f>IFERROR((BG33/BG34),"")</f>
        <v>0.10004298302170643</v>
      </c>
      <c r="BI33" s="168">
        <f>AR33+BD33</f>
        <v>8002</v>
      </c>
      <c r="BJ33" s="215">
        <f t="shared" ref="BJ33" si="111">IFERROR((BI33/BI34),"")</f>
        <v>0.18022116618995068</v>
      </c>
      <c r="BK33" s="204">
        <f t="shared" ref="BK33" si="112">IFERROR(BJ33/BH33,0)</f>
        <v>1.8014373496924607</v>
      </c>
      <c r="BL33" s="366"/>
      <c r="BM33" s="368"/>
      <c r="BN33" s="173"/>
      <c r="BO33" s="157"/>
      <c r="BP33" s="157"/>
      <c r="BQ33" s="213"/>
      <c r="BR33" s="161"/>
      <c r="BS33" s="126">
        <f t="shared" si="0"/>
        <v>1740</v>
      </c>
      <c r="BT33" s="215">
        <f>IFERROR((BS33/BS34),"")</f>
        <v>8.5545722713864306E-2</v>
      </c>
      <c r="BU33" s="127"/>
      <c r="BV33" s="215" t="str">
        <f t="shared" ref="BV33" si="113">IFERROR((BU33/BU34),"")</f>
        <v/>
      </c>
      <c r="BW33" s="204">
        <f t="shared" ref="BW33" si="114">IFERROR(BV33/BT33,0)</f>
        <v>0</v>
      </c>
      <c r="BX33" s="140">
        <f>W33</f>
        <v>9188</v>
      </c>
      <c r="BY33" s="215">
        <f>IFERROR((BX33/BX34),"")</f>
        <v>9.6932101109845126E-2</v>
      </c>
      <c r="BZ33" s="45">
        <f>BI33+BU33</f>
        <v>8002</v>
      </c>
      <c r="CA33" s="359">
        <f t="shared" ref="CA33" si="115">IFERROR((BZ33/BZ34),"")</f>
        <v>0.18022116618995068</v>
      </c>
      <c r="CB33" s="354">
        <f t="shared" ref="CB33" si="116">IFERROR(CA33/BY33,0)</f>
        <v>1.8592516217689428</v>
      </c>
      <c r="CC33" s="355"/>
      <c r="CD33" s="357"/>
      <c r="CE33" s="58"/>
      <c r="CF33" s="62"/>
      <c r="CG33" s="62"/>
      <c r="CH33" s="209"/>
    </row>
    <row r="34" spans="1:86" s="4" customFormat="1" ht="216.75" customHeight="1" x14ac:dyDescent="0.25">
      <c r="A34" s="266"/>
      <c r="B34" s="228"/>
      <c r="C34" s="230"/>
      <c r="D34" s="232"/>
      <c r="E34" s="151" t="s">
        <v>198</v>
      </c>
      <c r="F34" s="234"/>
      <c r="G34" s="103" t="s">
        <v>199</v>
      </c>
      <c r="H34" s="115">
        <v>6200</v>
      </c>
      <c r="I34" s="115">
        <v>34320</v>
      </c>
      <c r="J34" s="115">
        <v>33928</v>
      </c>
      <c r="K34" s="115">
        <v>20340</v>
      </c>
      <c r="L34" s="128"/>
      <c r="M34" s="115">
        <v>34320</v>
      </c>
      <c r="N34" s="115">
        <v>33928</v>
      </c>
      <c r="O34" s="115">
        <v>20340</v>
      </c>
      <c r="P34" s="129">
        <f t="shared" si="17"/>
        <v>6200</v>
      </c>
      <c r="Q34" s="130">
        <f t="shared" si="18"/>
        <v>40520</v>
      </c>
      <c r="R34" s="130">
        <f t="shared" si="19"/>
        <v>74448</v>
      </c>
      <c r="S34" s="131">
        <f t="shared" si="20"/>
        <v>94788</v>
      </c>
      <c r="T34" s="128"/>
      <c r="U34" s="132">
        <f>H34+M34</f>
        <v>40520</v>
      </c>
      <c r="V34" s="132">
        <f t="shared" si="101"/>
        <v>74448</v>
      </c>
      <c r="W34" s="133">
        <f t="shared" si="101"/>
        <v>94788</v>
      </c>
      <c r="X34" s="134">
        <f t="shared" si="22"/>
        <v>6200</v>
      </c>
      <c r="Y34" s="236"/>
      <c r="Z34" s="135">
        <v>4763</v>
      </c>
      <c r="AA34" s="238"/>
      <c r="AB34" s="204"/>
      <c r="AC34" s="240"/>
      <c r="AD34" s="242"/>
      <c r="AE34" s="60" t="s">
        <v>111</v>
      </c>
      <c r="AF34" s="61" t="s">
        <v>200</v>
      </c>
      <c r="AG34" s="61"/>
      <c r="AH34" s="61"/>
      <c r="AI34" s="226"/>
      <c r="AK34" s="134">
        <f t="shared" si="31"/>
        <v>34320</v>
      </c>
      <c r="AL34" s="216"/>
      <c r="AM34" s="135">
        <v>39638</v>
      </c>
      <c r="AN34" s="216"/>
      <c r="AO34" s="204"/>
      <c r="AP34" s="141">
        <f>U34</f>
        <v>40520</v>
      </c>
      <c r="AQ34" s="216"/>
      <c r="AR34" s="149">
        <f>Z34+AM34</f>
        <v>44401</v>
      </c>
      <c r="AS34" s="216"/>
      <c r="AT34" s="204"/>
      <c r="AU34" s="222"/>
      <c r="AV34" s="222"/>
      <c r="AW34" s="139"/>
      <c r="AX34" s="146">
        <v>40295</v>
      </c>
      <c r="AY34" s="142" t="s">
        <v>115</v>
      </c>
      <c r="AZ34" s="224"/>
      <c r="BB34" s="134">
        <f t="shared" si="26"/>
        <v>33928</v>
      </c>
      <c r="BC34" s="216"/>
      <c r="BD34" s="135"/>
      <c r="BE34" s="216"/>
      <c r="BF34" s="204"/>
      <c r="BG34" s="141">
        <f t="shared" si="110"/>
        <v>74448</v>
      </c>
      <c r="BH34" s="216"/>
      <c r="BI34" s="171">
        <f>AR34+BD34</f>
        <v>44401</v>
      </c>
      <c r="BJ34" s="216"/>
      <c r="BK34" s="204"/>
      <c r="BL34" s="367"/>
      <c r="BM34" s="369"/>
      <c r="BN34" s="175"/>
      <c r="BO34" s="178"/>
      <c r="BP34" s="178"/>
      <c r="BQ34" s="214"/>
      <c r="BR34" s="161"/>
      <c r="BS34" s="134">
        <f t="shared" si="0"/>
        <v>20340</v>
      </c>
      <c r="BT34" s="216"/>
      <c r="BU34" s="135"/>
      <c r="BV34" s="216"/>
      <c r="BW34" s="204"/>
      <c r="BX34" s="141">
        <f>W34</f>
        <v>94788</v>
      </c>
      <c r="BY34" s="216"/>
      <c r="BZ34" s="46">
        <f>BI34+BU34</f>
        <v>44401</v>
      </c>
      <c r="CA34" s="360"/>
      <c r="CB34" s="354"/>
      <c r="CC34" s="356"/>
      <c r="CD34" s="358"/>
      <c r="CE34" s="60"/>
      <c r="CF34" s="61"/>
      <c r="CG34" s="61"/>
      <c r="CH34" s="210"/>
    </row>
    <row r="35" spans="1:86" s="4" customFormat="1" ht="213.75" customHeight="1" x14ac:dyDescent="0.25">
      <c r="A35" s="266"/>
      <c r="B35" s="227">
        <v>12</v>
      </c>
      <c r="C35" s="229" t="s">
        <v>201</v>
      </c>
      <c r="D35" s="231" t="s">
        <v>202</v>
      </c>
      <c r="E35" s="150" t="s">
        <v>203</v>
      </c>
      <c r="F35" s="233" t="s">
        <v>60</v>
      </c>
      <c r="G35" s="102" t="s">
        <v>204</v>
      </c>
      <c r="H35" s="111">
        <v>5000</v>
      </c>
      <c r="I35" s="111">
        <v>31500</v>
      </c>
      <c r="J35" s="111">
        <v>30500</v>
      </c>
      <c r="K35" s="111">
        <v>18600</v>
      </c>
      <c r="L35" s="120"/>
      <c r="M35" s="111">
        <v>31500</v>
      </c>
      <c r="N35" s="111">
        <v>30500</v>
      </c>
      <c r="O35" s="111">
        <v>18600</v>
      </c>
      <c r="P35" s="121">
        <f t="shared" si="17"/>
        <v>5000</v>
      </c>
      <c r="Q35" s="122">
        <f t="shared" si="18"/>
        <v>36500</v>
      </c>
      <c r="R35" s="122">
        <f t="shared" si="19"/>
        <v>67000</v>
      </c>
      <c r="S35" s="123">
        <f t="shared" si="20"/>
        <v>85600</v>
      </c>
      <c r="T35" s="120"/>
      <c r="U35" s="124">
        <f>H35+M35</f>
        <v>36500</v>
      </c>
      <c r="V35" s="124">
        <f t="shared" si="101"/>
        <v>67000</v>
      </c>
      <c r="W35" s="125">
        <f t="shared" si="101"/>
        <v>85600</v>
      </c>
      <c r="X35" s="126">
        <f t="shared" si="22"/>
        <v>5000</v>
      </c>
      <c r="Y35" s="235">
        <f>IFERROR((X35/X36),"")</f>
        <v>0.80645161290322576</v>
      </c>
      <c r="Z35" s="127">
        <v>4046</v>
      </c>
      <c r="AA35" s="237">
        <f t="shared" ref="AA35" si="117">IFERROR((Z35/Z36),"")</f>
        <v>0.84946462313667859</v>
      </c>
      <c r="AB35" s="204">
        <f t="shared" ref="AB35" si="118">IFERROR(AA35/Y35,0)</f>
        <v>1.0533361326894815</v>
      </c>
      <c r="AC35" s="239" t="s">
        <v>128</v>
      </c>
      <c r="AD35" s="241" t="s">
        <v>129</v>
      </c>
      <c r="AE35" s="54" t="s">
        <v>111</v>
      </c>
      <c r="AF35" s="56" t="s">
        <v>205</v>
      </c>
      <c r="AG35" s="56"/>
      <c r="AH35" s="56"/>
      <c r="AI35" s="225"/>
      <c r="AK35" s="126">
        <f t="shared" si="31"/>
        <v>31500</v>
      </c>
      <c r="AL35" s="215">
        <f>IFERROR((AK35/AK36),"")</f>
        <v>0.91783216783216781</v>
      </c>
      <c r="AM35" s="127">
        <v>32353</v>
      </c>
      <c r="AN35" s="215">
        <f t="shared" ref="AN35" si="119">IFERROR((AM35/AM36),"")</f>
        <v>0.81621171603007214</v>
      </c>
      <c r="AO35" s="204">
        <f t="shared" ref="AO35" si="120">IFERROR(AN35/AL35,0)</f>
        <v>0.88928209822705007</v>
      </c>
      <c r="AP35" s="140">
        <f>U35</f>
        <v>36500</v>
      </c>
      <c r="AQ35" s="215">
        <f>IFERROR((AP35/AP36),"")</f>
        <v>0.90078973346495561</v>
      </c>
      <c r="AR35" s="148">
        <f>Z35+AM35</f>
        <v>36399</v>
      </c>
      <c r="AS35" s="215">
        <f t="shared" ref="AS35" si="121">IFERROR((AR35/AR36),"")</f>
        <v>0.81977883381004935</v>
      </c>
      <c r="AT35" s="204">
        <f t="shared" ref="AT35" si="122">IFERROR(AS35/AQ35,0)</f>
        <v>0.91006680399953965</v>
      </c>
      <c r="AU35" s="221" t="s">
        <v>156</v>
      </c>
      <c r="AV35" s="221" t="s">
        <v>169</v>
      </c>
      <c r="AW35" s="138"/>
      <c r="AX35" s="147">
        <v>32858</v>
      </c>
      <c r="AY35" s="143" t="s">
        <v>115</v>
      </c>
      <c r="AZ35" s="223"/>
      <c r="BB35" s="126">
        <f t="shared" si="26"/>
        <v>30500</v>
      </c>
      <c r="BC35" s="215">
        <f>IFERROR((BB35/BB36),"")</f>
        <v>0.89896250884225415</v>
      </c>
      <c r="BD35" s="127"/>
      <c r="BE35" s="215" t="str">
        <f t="shared" ref="BE35" si="123">IFERROR((BD35/BD36),"")</f>
        <v/>
      </c>
      <c r="BF35" s="204">
        <f t="shared" ref="BF35" si="124">IFERROR(BE35/BC35,0)</f>
        <v>0</v>
      </c>
      <c r="BG35" s="140">
        <f t="shared" si="110"/>
        <v>67000</v>
      </c>
      <c r="BH35" s="215">
        <f>IFERROR((BG35/BG36),"")</f>
        <v>0.89995701697829356</v>
      </c>
      <c r="BI35" s="168">
        <f>AR35+BD35</f>
        <v>36399</v>
      </c>
      <c r="BJ35" s="215">
        <f t="shared" ref="BJ35" si="125">IFERROR((BI35/BI36),"")</f>
        <v>0.81977883381004935</v>
      </c>
      <c r="BK35" s="204">
        <f t="shared" ref="BK35" si="126">IFERROR(BJ35/BH35,0)</f>
        <v>0.91090887491776951</v>
      </c>
      <c r="BL35" s="366"/>
      <c r="BM35" s="368"/>
      <c r="BN35" s="169"/>
      <c r="BO35" s="170"/>
      <c r="BP35" s="170"/>
      <c r="BQ35" s="213"/>
      <c r="BR35" s="161"/>
      <c r="BS35" s="126">
        <f t="shared" si="0"/>
        <v>18600</v>
      </c>
      <c r="BT35" s="215">
        <f>IFERROR((BS35/BS36),"")</f>
        <v>0.91445427728613571</v>
      </c>
      <c r="BU35" s="127"/>
      <c r="BV35" s="215" t="str">
        <f t="shared" ref="BV35" si="127">IFERROR((BU35/BU36),"")</f>
        <v/>
      </c>
      <c r="BW35" s="204">
        <f t="shared" ref="BW35" si="128">IFERROR(BV35/BT35,0)</f>
        <v>0</v>
      </c>
      <c r="BX35" s="140">
        <f>W35</f>
        <v>85600</v>
      </c>
      <c r="BY35" s="215">
        <f>IFERROR((BX35/BX36),"")</f>
        <v>0.90306789889015482</v>
      </c>
      <c r="BZ35" s="45">
        <f>BI35+BU35</f>
        <v>36399</v>
      </c>
      <c r="CA35" s="359">
        <f t="shared" ref="CA35" si="129">IFERROR((BZ35/BZ36),"")</f>
        <v>0.81977883381004935</v>
      </c>
      <c r="CB35" s="354">
        <f t="shared" ref="CB35" si="130">IFERROR(CA35/BY35,0)</f>
        <v>0.90777098246713739</v>
      </c>
      <c r="CC35" s="355"/>
      <c r="CD35" s="357"/>
      <c r="CE35" s="54"/>
      <c r="CF35" s="56"/>
      <c r="CG35" s="56"/>
      <c r="CH35" s="209"/>
    </row>
    <row r="36" spans="1:86" s="4" customFormat="1" ht="230.25" customHeight="1" x14ac:dyDescent="0.25">
      <c r="A36" s="267"/>
      <c r="B36" s="228"/>
      <c r="C36" s="230"/>
      <c r="D36" s="232"/>
      <c r="E36" s="151" t="s">
        <v>208</v>
      </c>
      <c r="F36" s="234"/>
      <c r="G36" s="103" t="s">
        <v>199</v>
      </c>
      <c r="H36" s="115">
        <v>6200</v>
      </c>
      <c r="I36" s="115">
        <v>34320</v>
      </c>
      <c r="J36" s="115">
        <v>33928</v>
      </c>
      <c r="K36" s="115">
        <v>20340</v>
      </c>
      <c r="L36" s="128"/>
      <c r="M36" s="115">
        <v>34320</v>
      </c>
      <c r="N36" s="115">
        <v>33928</v>
      </c>
      <c r="O36" s="115">
        <v>20340</v>
      </c>
      <c r="P36" s="129">
        <f t="shared" si="17"/>
        <v>6200</v>
      </c>
      <c r="Q36" s="130">
        <f t="shared" si="18"/>
        <v>40520</v>
      </c>
      <c r="R36" s="130">
        <f t="shared" si="19"/>
        <v>74448</v>
      </c>
      <c r="S36" s="131">
        <f t="shared" si="20"/>
        <v>94788</v>
      </c>
      <c r="T36" s="128"/>
      <c r="U36" s="132">
        <f>H36+M36</f>
        <v>40520</v>
      </c>
      <c r="V36" s="132">
        <f t="shared" si="101"/>
        <v>74448</v>
      </c>
      <c r="W36" s="133">
        <f t="shared" si="101"/>
        <v>94788</v>
      </c>
      <c r="X36" s="134">
        <f t="shared" si="22"/>
        <v>6200</v>
      </c>
      <c r="Y36" s="236"/>
      <c r="Z36" s="135">
        <v>4763</v>
      </c>
      <c r="AA36" s="238"/>
      <c r="AB36" s="204"/>
      <c r="AC36" s="240"/>
      <c r="AD36" s="242"/>
      <c r="AE36" s="60" t="s">
        <v>111</v>
      </c>
      <c r="AF36" s="61" t="s">
        <v>200</v>
      </c>
      <c r="AG36" s="61"/>
      <c r="AH36" s="61"/>
      <c r="AI36" s="226"/>
      <c r="AK36" s="134">
        <f t="shared" si="31"/>
        <v>34320</v>
      </c>
      <c r="AL36" s="216"/>
      <c r="AM36" s="135">
        <v>39638</v>
      </c>
      <c r="AN36" s="216"/>
      <c r="AO36" s="204"/>
      <c r="AP36" s="141">
        <f>U36</f>
        <v>40520</v>
      </c>
      <c r="AQ36" s="216"/>
      <c r="AR36" s="149">
        <f>Z36+AM36</f>
        <v>44401</v>
      </c>
      <c r="AS36" s="216"/>
      <c r="AT36" s="204"/>
      <c r="AU36" s="222"/>
      <c r="AV36" s="222"/>
      <c r="AW36" s="139"/>
      <c r="AX36" s="146">
        <v>40295</v>
      </c>
      <c r="AY36" s="142" t="s">
        <v>115</v>
      </c>
      <c r="AZ36" s="224"/>
      <c r="BB36" s="134">
        <f t="shared" si="26"/>
        <v>33928</v>
      </c>
      <c r="BC36" s="216"/>
      <c r="BD36" s="135"/>
      <c r="BE36" s="216"/>
      <c r="BF36" s="204"/>
      <c r="BG36" s="141">
        <f t="shared" si="110"/>
        <v>74448</v>
      </c>
      <c r="BH36" s="216"/>
      <c r="BI36" s="171">
        <f>AR36+BD36</f>
        <v>44401</v>
      </c>
      <c r="BJ36" s="216"/>
      <c r="BK36" s="204"/>
      <c r="BL36" s="367"/>
      <c r="BM36" s="369"/>
      <c r="BN36" s="175"/>
      <c r="BO36" s="178"/>
      <c r="BP36" s="178"/>
      <c r="BQ36" s="214"/>
      <c r="BR36" s="161"/>
      <c r="BS36" s="134">
        <f t="shared" si="0"/>
        <v>20340</v>
      </c>
      <c r="BT36" s="216"/>
      <c r="BU36" s="135"/>
      <c r="BV36" s="216"/>
      <c r="BW36" s="204"/>
      <c r="BX36" s="141">
        <f>W36</f>
        <v>94788</v>
      </c>
      <c r="BY36" s="216"/>
      <c r="BZ36" s="46">
        <f>BI36+BU36</f>
        <v>44401</v>
      </c>
      <c r="CA36" s="360"/>
      <c r="CB36" s="354"/>
      <c r="CC36" s="356"/>
      <c r="CD36" s="358"/>
      <c r="CE36" s="60"/>
      <c r="CF36" s="61"/>
      <c r="CG36" s="61"/>
      <c r="CH36" s="210"/>
    </row>
    <row r="37" spans="1:86" s="4" customFormat="1" ht="57.75" customHeight="1" x14ac:dyDescent="0.25">
      <c r="A37" s="70"/>
      <c r="B37" s="74"/>
      <c r="C37" s="71"/>
      <c r="D37" s="71"/>
      <c r="E37" s="71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5"/>
      <c r="Z37" s="73"/>
      <c r="AA37" s="75"/>
      <c r="AB37" s="76"/>
      <c r="AC37" s="77"/>
      <c r="AD37" s="77"/>
      <c r="AE37" s="78"/>
      <c r="AF37" s="78"/>
      <c r="AG37" s="78"/>
      <c r="AH37" s="78"/>
      <c r="AI37" s="79"/>
      <c r="AK37" s="73"/>
      <c r="AL37" s="80"/>
      <c r="AM37" s="73"/>
      <c r="AN37" s="80"/>
      <c r="AO37" s="76"/>
      <c r="AP37" s="73"/>
      <c r="AQ37" s="80"/>
      <c r="AR37" s="73"/>
      <c r="AS37" s="80"/>
      <c r="AT37" s="76"/>
      <c r="AU37" s="79"/>
      <c r="AV37" s="79"/>
      <c r="AW37" s="78"/>
      <c r="AX37" s="78"/>
      <c r="AY37" s="78"/>
      <c r="AZ37" s="79"/>
      <c r="BB37" s="73"/>
      <c r="BC37" s="80"/>
      <c r="BD37" s="73"/>
      <c r="BE37" s="80"/>
      <c r="BF37" s="76"/>
      <c r="BG37" s="73"/>
      <c r="BH37" s="80"/>
      <c r="BI37" s="73"/>
      <c r="BJ37" s="80"/>
      <c r="BK37" s="76"/>
      <c r="BL37" s="81"/>
      <c r="BM37" s="81"/>
      <c r="BN37" s="78"/>
      <c r="BO37" s="78"/>
      <c r="BP37" s="78"/>
      <c r="BQ37" s="79"/>
      <c r="BR37" s="26"/>
      <c r="BS37" s="73"/>
      <c r="BT37" s="80"/>
      <c r="BU37" s="73"/>
      <c r="BV37" s="80"/>
      <c r="BW37" s="76"/>
      <c r="BX37" s="73"/>
      <c r="BY37" s="80"/>
      <c r="BZ37" s="73"/>
      <c r="CA37" s="82"/>
      <c r="CB37" s="83"/>
      <c r="CC37" s="79"/>
      <c r="CD37" s="79"/>
      <c r="CE37" s="78"/>
      <c r="CF37" s="78"/>
      <c r="CG37" s="78"/>
      <c r="CH37" s="79"/>
    </row>
    <row r="38" spans="1:86" s="4" customFormat="1" ht="198.75" customHeight="1" x14ac:dyDescent="0.25">
      <c r="A38" s="70"/>
      <c r="B38" s="211" t="s">
        <v>209</v>
      </c>
      <c r="C38" s="211"/>
      <c r="D38" s="84"/>
      <c r="E38" s="87" t="s">
        <v>210</v>
      </c>
      <c r="F38" s="99"/>
      <c r="G38" s="99"/>
      <c r="I38" s="86"/>
      <c r="J38" s="86"/>
      <c r="K38" s="86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5"/>
      <c r="Z38" s="73"/>
      <c r="AA38" s="75"/>
      <c r="AB38" s="76"/>
      <c r="AC38" s="77"/>
      <c r="AD38" s="77"/>
      <c r="AE38" s="78"/>
      <c r="AF38" s="78"/>
      <c r="AG38" s="78"/>
      <c r="AH38" s="78"/>
      <c r="AI38" s="79"/>
      <c r="AK38" s="73"/>
      <c r="AL38" s="80"/>
      <c r="AM38" s="73"/>
      <c r="AN38" s="80"/>
      <c r="AO38" s="76"/>
      <c r="AP38" s="73"/>
      <c r="AQ38" s="80"/>
      <c r="AR38" s="73"/>
      <c r="AS38" s="80"/>
      <c r="AT38" s="76"/>
      <c r="AU38" s="79"/>
      <c r="AV38" s="79"/>
      <c r="AW38" s="78"/>
      <c r="AX38" s="78"/>
      <c r="AY38" s="78"/>
      <c r="AZ38" s="79"/>
      <c r="BB38" s="73"/>
      <c r="BC38" s="80"/>
      <c r="BD38" s="73"/>
      <c r="BE38" s="80"/>
      <c r="BF38" s="76"/>
      <c r="BG38" s="73"/>
      <c r="BH38" s="80"/>
      <c r="BI38" s="73"/>
      <c r="BJ38" s="80"/>
      <c r="BK38" s="76"/>
      <c r="BL38" s="81"/>
      <c r="BM38" s="81"/>
      <c r="BN38" s="78"/>
      <c r="BO38" s="78"/>
      <c r="BP38" s="78"/>
      <c r="BQ38" s="79"/>
      <c r="BR38" s="26"/>
      <c r="BS38" s="73"/>
      <c r="BT38" s="80"/>
      <c r="BU38" s="73"/>
      <c r="BV38" s="80"/>
      <c r="BW38" s="76"/>
      <c r="BX38" s="73"/>
      <c r="BY38" s="80"/>
      <c r="BZ38" s="73"/>
      <c r="CA38" s="82"/>
      <c r="CB38" s="83"/>
      <c r="CC38" s="79"/>
      <c r="CD38" s="79"/>
      <c r="CE38" s="78"/>
      <c r="CF38" s="78"/>
      <c r="CG38" s="78"/>
      <c r="CH38" s="79"/>
    </row>
    <row r="39" spans="1:86" s="4" customFormat="1" ht="132.75" customHeight="1" x14ac:dyDescent="0.25">
      <c r="A39" s="89"/>
      <c r="B39" s="90"/>
      <c r="C39" s="84"/>
      <c r="D39" s="84"/>
      <c r="E39" s="105" t="s">
        <v>211</v>
      </c>
      <c r="F39" s="85"/>
      <c r="G39" s="85"/>
      <c r="H39" s="88" t="b">
        <f>H34=H36</f>
        <v>1</v>
      </c>
      <c r="I39" s="88" t="b">
        <f t="shared" ref="I39:K39" si="131">I34=I36</f>
        <v>1</v>
      </c>
      <c r="J39" s="88" t="b">
        <f t="shared" si="131"/>
        <v>1</v>
      </c>
      <c r="K39" s="88" t="b">
        <f t="shared" si="131"/>
        <v>1</v>
      </c>
      <c r="L39" s="73"/>
      <c r="M39" s="88" t="b">
        <f t="shared" ref="M39:Z39" si="132">M34=M36</f>
        <v>1</v>
      </c>
      <c r="N39" s="88" t="b">
        <f t="shared" si="132"/>
        <v>1</v>
      </c>
      <c r="O39" s="88" t="b">
        <f t="shared" si="132"/>
        <v>1</v>
      </c>
      <c r="P39" s="88" t="b">
        <f t="shared" si="132"/>
        <v>1</v>
      </c>
      <c r="Q39" s="88" t="b">
        <f t="shared" si="132"/>
        <v>1</v>
      </c>
      <c r="R39" s="88" t="b">
        <f t="shared" si="132"/>
        <v>1</v>
      </c>
      <c r="S39" s="88" t="b">
        <f t="shared" si="132"/>
        <v>1</v>
      </c>
      <c r="T39" s="73"/>
      <c r="U39" s="88" t="b">
        <f t="shared" si="132"/>
        <v>1</v>
      </c>
      <c r="V39" s="88" t="b">
        <f t="shared" si="132"/>
        <v>1</v>
      </c>
      <c r="W39" s="88" t="b">
        <f t="shared" si="132"/>
        <v>1</v>
      </c>
      <c r="X39" s="88" t="b">
        <f t="shared" si="132"/>
        <v>1</v>
      </c>
      <c r="Y39" s="91"/>
      <c r="Z39" s="88" t="b">
        <f t="shared" si="132"/>
        <v>1</v>
      </c>
      <c r="AA39" s="91"/>
      <c r="AB39" s="92"/>
      <c r="AC39" s="93"/>
      <c r="AD39" s="93"/>
      <c r="AE39" s="73"/>
      <c r="AF39" s="73"/>
      <c r="AG39" s="73"/>
      <c r="AH39" s="73"/>
      <c r="AI39" s="94"/>
      <c r="AK39" s="88" t="b">
        <f t="shared" ref="AK39" si="133">AK34=AK36</f>
        <v>1</v>
      </c>
      <c r="AL39" s="95"/>
      <c r="AM39" s="88" t="b">
        <f t="shared" ref="AM39" si="134">AM34=AM36</f>
        <v>1</v>
      </c>
      <c r="AN39" s="95"/>
      <c r="AO39" s="92"/>
      <c r="AP39" s="88" t="b">
        <f t="shared" ref="AP39" si="135">AP34=AP36</f>
        <v>1</v>
      </c>
      <c r="AQ39" s="95"/>
      <c r="AR39" s="88" t="b">
        <f t="shared" ref="AR39" si="136">AR34=AR36</f>
        <v>1</v>
      </c>
      <c r="AS39" s="95"/>
      <c r="AT39" s="92"/>
      <c r="AU39" s="94"/>
      <c r="AV39" s="94"/>
      <c r="AW39" s="73"/>
      <c r="AX39" s="73"/>
      <c r="AY39" s="73"/>
      <c r="AZ39" s="94"/>
      <c r="BB39" s="88" t="b">
        <f t="shared" ref="BB39" si="137">BB34=BB36</f>
        <v>1</v>
      </c>
      <c r="BC39" s="95"/>
      <c r="BD39" s="73"/>
      <c r="BE39" s="95"/>
      <c r="BF39" s="92"/>
      <c r="BG39" s="88" t="b">
        <f t="shared" ref="BG39" si="138">BG34=BG36</f>
        <v>1</v>
      </c>
      <c r="BH39" s="95"/>
      <c r="BI39" s="73"/>
      <c r="BJ39" s="95"/>
      <c r="BK39" s="92"/>
      <c r="BL39" s="96"/>
      <c r="BM39" s="96"/>
      <c r="BN39" s="73"/>
      <c r="BO39" s="73"/>
      <c r="BP39" s="73"/>
      <c r="BQ39" s="94"/>
      <c r="BR39" s="26"/>
      <c r="BS39" s="88" t="b">
        <f t="shared" ref="BS39" si="139">BS34=BS36</f>
        <v>1</v>
      </c>
      <c r="BT39" s="95"/>
      <c r="BU39" s="73"/>
      <c r="BV39" s="95"/>
      <c r="BW39" s="92"/>
      <c r="BX39" s="88" t="b">
        <f t="shared" ref="BX39" si="140">BX34=BX36</f>
        <v>1</v>
      </c>
      <c r="BY39" s="95"/>
      <c r="BZ39" s="73"/>
      <c r="CA39" s="97"/>
      <c r="CB39" s="98"/>
      <c r="CC39" s="94"/>
      <c r="CD39" s="94"/>
      <c r="CE39" s="73"/>
      <c r="CF39" s="73"/>
      <c r="CG39" s="73"/>
      <c r="CH39" s="94"/>
    </row>
    <row r="40" spans="1:86" ht="80.25" customHeight="1" x14ac:dyDescent="0.25">
      <c r="E40" s="5"/>
      <c r="S40" s="34"/>
      <c r="W40" s="34"/>
    </row>
    <row r="41" spans="1:86" ht="50.25" x14ac:dyDescent="0.25">
      <c r="A41" s="212" t="s">
        <v>212</v>
      </c>
      <c r="B41" s="212"/>
      <c r="C41" s="212"/>
      <c r="D41" s="212"/>
      <c r="E41" s="212"/>
    </row>
    <row r="42" spans="1:86" ht="37.5" x14ac:dyDescent="0.25"/>
  </sheetData>
  <sheetProtection formatCells="0" formatColumns="0" formatRows="0"/>
  <mergeCells count="431">
    <mergeCell ref="CA33:CA34"/>
    <mergeCell ref="AU33:AU34"/>
    <mergeCell ref="AL33:AL34"/>
    <mergeCell ref="CB31:CB32"/>
    <mergeCell ref="CA31:CA32"/>
    <mergeCell ref="AN31:AN32"/>
    <mergeCell ref="AO31:AO32"/>
    <mergeCell ref="AQ31:AQ32"/>
    <mergeCell ref="AU31:AU32"/>
    <mergeCell ref="B38:C38"/>
    <mergeCell ref="A41:E41"/>
    <mergeCell ref="CH29:CH30"/>
    <mergeCell ref="CH31:CH32"/>
    <mergeCell ref="CH33:CH34"/>
    <mergeCell ref="CH35:CH36"/>
    <mergeCell ref="AZ33:AZ34"/>
    <mergeCell ref="AZ35:AZ36"/>
    <mergeCell ref="CC33:CC34"/>
    <mergeCell ref="CA35:CA36"/>
    <mergeCell ref="D35:D36"/>
    <mergeCell ref="F35:F36"/>
    <mergeCell ref="Y35:Y36"/>
    <mergeCell ref="AS33:AS34"/>
    <mergeCell ref="AT33:AT34"/>
    <mergeCell ref="BQ33:BQ34"/>
    <mergeCell ref="BH33:BH34"/>
    <mergeCell ref="BJ33:BJ34"/>
    <mergeCell ref="BK33:BK34"/>
    <mergeCell ref="BL33:BL34"/>
    <mergeCell ref="AI29:AI30"/>
    <mergeCell ref="AI31:AI32"/>
    <mergeCell ref="AI33:AI34"/>
    <mergeCell ref="CB33:CB34"/>
    <mergeCell ref="BS10:CH10"/>
    <mergeCell ref="BB10:BQ10"/>
    <mergeCell ref="CH11:CH12"/>
    <mergeCell ref="CH21:CH22"/>
    <mergeCell ref="CH23:CH24"/>
    <mergeCell ref="CH25:CH26"/>
    <mergeCell ref="CH27:CH28"/>
    <mergeCell ref="AZ29:AZ30"/>
    <mergeCell ref="AZ31:AZ32"/>
    <mergeCell ref="BQ11:BQ12"/>
    <mergeCell ref="BQ21:BQ22"/>
    <mergeCell ref="CG11:CG12"/>
    <mergeCell ref="CD27:CD28"/>
    <mergeCell ref="BM27:BM28"/>
    <mergeCell ref="BT27:BT28"/>
    <mergeCell ref="BV27:BV28"/>
    <mergeCell ref="BW27:BW28"/>
    <mergeCell ref="BE27:BE28"/>
    <mergeCell ref="BF27:BF28"/>
    <mergeCell ref="BH27:BH28"/>
    <mergeCell ref="BJ27:BJ28"/>
    <mergeCell ref="BK27:BK28"/>
    <mergeCell ref="BL27:BL28"/>
    <mergeCell ref="BY27:BY28"/>
    <mergeCell ref="AI21:AI22"/>
    <mergeCell ref="AA35:AA36"/>
    <mergeCell ref="AB35:AB36"/>
    <mergeCell ref="AC35:AC36"/>
    <mergeCell ref="AD35:AD36"/>
    <mergeCell ref="AL35:AL36"/>
    <mergeCell ref="BV35:BV36"/>
    <mergeCell ref="BW35:BW36"/>
    <mergeCell ref="BY35:BY36"/>
    <mergeCell ref="BH35:BH36"/>
    <mergeCell ref="BJ35:BJ36"/>
    <mergeCell ref="BK35:BK36"/>
    <mergeCell ref="BL35:BL36"/>
    <mergeCell ref="BM35:BM36"/>
    <mergeCell ref="AI35:AI36"/>
    <mergeCell ref="AO35:AO36"/>
    <mergeCell ref="BT33:BT34"/>
    <mergeCell ref="AV33:AV34"/>
    <mergeCell ref="BC33:BC34"/>
    <mergeCell ref="BE33:BE34"/>
    <mergeCell ref="BF33:BF34"/>
    <mergeCell ref="AN33:AN34"/>
    <mergeCell ref="AO33:AO34"/>
    <mergeCell ref="AQ33:AQ34"/>
    <mergeCell ref="BQ35:BQ36"/>
    <mergeCell ref="BT35:BT36"/>
    <mergeCell ref="AQ35:AQ36"/>
    <mergeCell ref="AS35:AS36"/>
    <mergeCell ref="AT35:AT36"/>
    <mergeCell ref="AV35:AV36"/>
    <mergeCell ref="BC35:BC36"/>
    <mergeCell ref="BE35:BE36"/>
    <mergeCell ref="BF35:BF36"/>
    <mergeCell ref="AN35:AN36"/>
    <mergeCell ref="CC31:CC32"/>
    <mergeCell ref="CD31:CD32"/>
    <mergeCell ref="BH29:BH30"/>
    <mergeCell ref="BJ29:BJ30"/>
    <mergeCell ref="AQ29:AQ30"/>
    <mergeCell ref="AN29:AN30"/>
    <mergeCell ref="AO29:AO30"/>
    <mergeCell ref="BC29:BC30"/>
    <mergeCell ref="CB35:CB36"/>
    <mergeCell ref="CC35:CC36"/>
    <mergeCell ref="CD35:CD36"/>
    <mergeCell ref="BV33:BV34"/>
    <mergeCell ref="BW33:BW34"/>
    <mergeCell ref="BY33:BY34"/>
    <mergeCell ref="AU35:AU36"/>
    <mergeCell ref="CD33:CD34"/>
    <mergeCell ref="AS31:AS32"/>
    <mergeCell ref="AT31:AT32"/>
    <mergeCell ref="CD29:CD30"/>
    <mergeCell ref="BY29:BY30"/>
    <mergeCell ref="CA29:CA30"/>
    <mergeCell ref="CB29:CB30"/>
    <mergeCell ref="CC29:CC30"/>
    <mergeCell ref="Y33:Y34"/>
    <mergeCell ref="BT31:BT32"/>
    <mergeCell ref="BV31:BV32"/>
    <mergeCell ref="BW31:BW32"/>
    <mergeCell ref="BY31:BY32"/>
    <mergeCell ref="BQ31:BQ32"/>
    <mergeCell ref="BH31:BH32"/>
    <mergeCell ref="BJ31:BJ32"/>
    <mergeCell ref="BK31:BK32"/>
    <mergeCell ref="BL31:BL32"/>
    <mergeCell ref="BM31:BM32"/>
    <mergeCell ref="AV31:AV32"/>
    <mergeCell ref="BC31:BC32"/>
    <mergeCell ref="BE31:BE32"/>
    <mergeCell ref="BF31:BF32"/>
    <mergeCell ref="AL31:AL32"/>
    <mergeCell ref="AA33:AA34"/>
    <mergeCell ref="AB33:AB34"/>
    <mergeCell ref="AC33:AC34"/>
    <mergeCell ref="AD33:AD34"/>
    <mergeCell ref="BM33:BM34"/>
    <mergeCell ref="Y31:Y32"/>
    <mergeCell ref="AA31:AA32"/>
    <mergeCell ref="AB31:AB32"/>
    <mergeCell ref="AC31:AC32"/>
    <mergeCell ref="AD31:AD32"/>
    <mergeCell ref="BQ29:BQ30"/>
    <mergeCell ref="AS29:AS30"/>
    <mergeCell ref="AT29:AT30"/>
    <mergeCell ref="AU29:AU30"/>
    <mergeCell ref="AV29:AV30"/>
    <mergeCell ref="CA27:CA28"/>
    <mergeCell ref="CB27:CB28"/>
    <mergeCell ref="AD27:AD28"/>
    <mergeCell ref="AL27:AL28"/>
    <mergeCell ref="AT27:AT28"/>
    <mergeCell ref="AU27:AU28"/>
    <mergeCell ref="AV27:AV28"/>
    <mergeCell ref="BV29:BV30"/>
    <mergeCell ref="BW29:BW30"/>
    <mergeCell ref="BK29:BK30"/>
    <mergeCell ref="BL29:BL30"/>
    <mergeCell ref="BM29:BM30"/>
    <mergeCell ref="BE29:BE30"/>
    <mergeCell ref="BF29:BF30"/>
    <mergeCell ref="BT29:BT30"/>
    <mergeCell ref="AL29:AL30"/>
    <mergeCell ref="B29:B30"/>
    <mergeCell ref="C29:C30"/>
    <mergeCell ref="D29:D30"/>
    <mergeCell ref="F29:F30"/>
    <mergeCell ref="Y29:Y30"/>
    <mergeCell ref="AA29:AA30"/>
    <mergeCell ref="AB29:AB30"/>
    <mergeCell ref="AN27:AN28"/>
    <mergeCell ref="AO27:AO28"/>
    <mergeCell ref="AI27:AI28"/>
    <mergeCell ref="Y27:Y28"/>
    <mergeCell ref="AA27:AA28"/>
    <mergeCell ref="AB27:AB28"/>
    <mergeCell ref="AC27:AC28"/>
    <mergeCell ref="Y25:Y26"/>
    <mergeCell ref="BE25:BE26"/>
    <mergeCell ref="BF25:BF26"/>
    <mergeCell ref="AN25:AN26"/>
    <mergeCell ref="AO25:AO26"/>
    <mergeCell ref="AI25:AI26"/>
    <mergeCell ref="CC27:CC28"/>
    <mergeCell ref="AC29:AC30"/>
    <mergeCell ref="AD29:AD30"/>
    <mergeCell ref="AQ27:AQ28"/>
    <mergeCell ref="AS27:AS28"/>
    <mergeCell ref="BQ27:BQ28"/>
    <mergeCell ref="BC27:BC28"/>
    <mergeCell ref="AZ27:AZ28"/>
    <mergeCell ref="AA23:AA24"/>
    <mergeCell ref="AB23:AB24"/>
    <mergeCell ref="AC23:AC24"/>
    <mergeCell ref="AD23:AD24"/>
    <mergeCell ref="AL23:AL24"/>
    <mergeCell ref="BE23:BE24"/>
    <mergeCell ref="CB25:CB26"/>
    <mergeCell ref="CC25:CC26"/>
    <mergeCell ref="AA25:AA26"/>
    <mergeCell ref="AB25:AB26"/>
    <mergeCell ref="AI23:AI24"/>
    <mergeCell ref="BQ23:BQ24"/>
    <mergeCell ref="BQ25:BQ26"/>
    <mergeCell ref="CC23:CC24"/>
    <mergeCell ref="AU25:AU26"/>
    <mergeCell ref="AS25:AS26"/>
    <mergeCell ref="AT25:AT26"/>
    <mergeCell ref="AV25:AV26"/>
    <mergeCell ref="BC25:BC26"/>
    <mergeCell ref="AQ25:AQ26"/>
    <mergeCell ref="BJ25:BJ26"/>
    <mergeCell ref="BK25:BK26"/>
    <mergeCell ref="BL25:BL26"/>
    <mergeCell ref="BM25:BM26"/>
    <mergeCell ref="CD23:CD24"/>
    <mergeCell ref="CA23:CA24"/>
    <mergeCell ref="BV23:BV24"/>
    <mergeCell ref="BW23:BW24"/>
    <mergeCell ref="BY23:BY24"/>
    <mergeCell ref="AC25:AC26"/>
    <mergeCell ref="AD25:AD26"/>
    <mergeCell ref="AL25:AL26"/>
    <mergeCell ref="CD25:CD26"/>
    <mergeCell ref="BH23:BH24"/>
    <mergeCell ref="BJ23:BJ24"/>
    <mergeCell ref="BK23:BK24"/>
    <mergeCell ref="BL23:BL24"/>
    <mergeCell ref="BM23:BM24"/>
    <mergeCell ref="BT23:BT24"/>
    <mergeCell ref="BF23:BF24"/>
    <mergeCell ref="CB23:CB24"/>
    <mergeCell ref="AZ25:AZ26"/>
    <mergeCell ref="BT25:BT26"/>
    <mergeCell ref="BV25:BV26"/>
    <mergeCell ref="BW25:BW26"/>
    <mergeCell ref="BY25:BY26"/>
    <mergeCell ref="CA25:CA26"/>
    <mergeCell ref="BH25:BH26"/>
    <mergeCell ref="AN21:AN22"/>
    <mergeCell ref="AO21:AO22"/>
    <mergeCell ref="AO23:AO24"/>
    <mergeCell ref="AQ23:AQ24"/>
    <mergeCell ref="AS23:AS24"/>
    <mergeCell ref="AT23:AT24"/>
    <mergeCell ref="AU23:AU24"/>
    <mergeCell ref="AV23:AV24"/>
    <mergeCell ref="BC23:BC24"/>
    <mergeCell ref="AZ23:AZ24"/>
    <mergeCell ref="AN23:AN24"/>
    <mergeCell ref="AZ21:AZ22"/>
    <mergeCell ref="BC21:BC22"/>
    <mergeCell ref="BE21:BE22"/>
    <mergeCell ref="BF21:BF22"/>
    <mergeCell ref="AC21:AC22"/>
    <mergeCell ref="AD21:AD22"/>
    <mergeCell ref="AL21:AL22"/>
    <mergeCell ref="CB21:CB22"/>
    <mergeCell ref="CC21:CC22"/>
    <mergeCell ref="CD21:CD22"/>
    <mergeCell ref="B23:B24"/>
    <mergeCell ref="C23:C24"/>
    <mergeCell ref="D23:D24"/>
    <mergeCell ref="F23:F24"/>
    <mergeCell ref="Y23:Y24"/>
    <mergeCell ref="BT21:BT22"/>
    <mergeCell ref="BV21:BV22"/>
    <mergeCell ref="BW21:BW22"/>
    <mergeCell ref="BY21:BY22"/>
    <mergeCell ref="CA21:CA22"/>
    <mergeCell ref="BH21:BH22"/>
    <mergeCell ref="BJ21:BJ22"/>
    <mergeCell ref="BK21:BK22"/>
    <mergeCell ref="BL21:BL22"/>
    <mergeCell ref="BM21:BM22"/>
    <mergeCell ref="AV21:AV22"/>
    <mergeCell ref="CC19:CC20"/>
    <mergeCell ref="CD19:CD20"/>
    <mergeCell ref="A21:A26"/>
    <mergeCell ref="B21:B22"/>
    <mergeCell ref="C21:C22"/>
    <mergeCell ref="D21:D22"/>
    <mergeCell ref="F21:F22"/>
    <mergeCell ref="Y21:Y22"/>
    <mergeCell ref="BT19:BT20"/>
    <mergeCell ref="BV19:BV20"/>
    <mergeCell ref="BW19:BW20"/>
    <mergeCell ref="BY19:BY20"/>
    <mergeCell ref="CA19:CA20"/>
    <mergeCell ref="CB19:CB20"/>
    <mergeCell ref="P19:R20"/>
    <mergeCell ref="S19:S20"/>
    <mergeCell ref="T19:V20"/>
    <mergeCell ref="W19:W20"/>
    <mergeCell ref="AQ21:AQ22"/>
    <mergeCell ref="AS21:AS22"/>
    <mergeCell ref="AT21:AT22"/>
    <mergeCell ref="AU21:AU22"/>
    <mergeCell ref="AA21:AA22"/>
    <mergeCell ref="AB21:AB22"/>
    <mergeCell ref="CC17:CC18"/>
    <mergeCell ref="CD17:CD18"/>
    <mergeCell ref="B19:B20"/>
    <mergeCell ref="C19:C20"/>
    <mergeCell ref="D19:D20"/>
    <mergeCell ref="F19:F20"/>
    <mergeCell ref="H19:J20"/>
    <mergeCell ref="L19:N20"/>
    <mergeCell ref="BT17:BT18"/>
    <mergeCell ref="BV17:BV18"/>
    <mergeCell ref="BW17:BW18"/>
    <mergeCell ref="BY17:BY18"/>
    <mergeCell ref="CA17:CA18"/>
    <mergeCell ref="CB17:CB18"/>
    <mergeCell ref="P17:R18"/>
    <mergeCell ref="S17:S18"/>
    <mergeCell ref="T17:V18"/>
    <mergeCell ref="W17:W18"/>
    <mergeCell ref="B17:B18"/>
    <mergeCell ref="C17:C18"/>
    <mergeCell ref="D17:D18"/>
    <mergeCell ref="F17:F18"/>
    <mergeCell ref="H17:J18"/>
    <mergeCell ref="L17:N18"/>
    <mergeCell ref="CA15:CA16"/>
    <mergeCell ref="CB15:CB16"/>
    <mergeCell ref="CC15:CC16"/>
    <mergeCell ref="CD15:CD16"/>
    <mergeCell ref="BT15:BT16"/>
    <mergeCell ref="BV15:BV16"/>
    <mergeCell ref="BW15:BW16"/>
    <mergeCell ref="BY15:BY16"/>
    <mergeCell ref="H15:J16"/>
    <mergeCell ref="L15:N16"/>
    <mergeCell ref="P15:R16"/>
    <mergeCell ref="S15:S16"/>
    <mergeCell ref="T15:V16"/>
    <mergeCell ref="W15:W16"/>
    <mergeCell ref="CB13:CB14"/>
    <mergeCell ref="CC13:CC14"/>
    <mergeCell ref="CD13:CD14"/>
    <mergeCell ref="A15:A20"/>
    <mergeCell ref="B15:B16"/>
    <mergeCell ref="C15:C16"/>
    <mergeCell ref="D15:D16"/>
    <mergeCell ref="F15:F16"/>
    <mergeCell ref="BT13:BT14"/>
    <mergeCell ref="BV13:BV14"/>
    <mergeCell ref="BW13:BW14"/>
    <mergeCell ref="BY13:BY14"/>
    <mergeCell ref="CA13:CA14"/>
    <mergeCell ref="L13:N14"/>
    <mergeCell ref="P13:R14"/>
    <mergeCell ref="S13:S14"/>
    <mergeCell ref="T13:V14"/>
    <mergeCell ref="W13:W14"/>
    <mergeCell ref="A13:A14"/>
    <mergeCell ref="B13:B14"/>
    <mergeCell ref="C13:C14"/>
    <mergeCell ref="D13:D14"/>
    <mergeCell ref="F13:F14"/>
    <mergeCell ref="H13:J14"/>
    <mergeCell ref="BS11:BV11"/>
    <mergeCell ref="BX11:CB11"/>
    <mergeCell ref="CC11:CC12"/>
    <mergeCell ref="CD11:CD12"/>
    <mergeCell ref="CE11:CE12"/>
    <mergeCell ref="CF11:CF12"/>
    <mergeCell ref="BB11:BF11"/>
    <mergeCell ref="BG11:BK11"/>
    <mergeCell ref="BL11:BL12"/>
    <mergeCell ref="BM11:BM12"/>
    <mergeCell ref="BN11:BN12"/>
    <mergeCell ref="BO11:BO12"/>
    <mergeCell ref="BP11:BP12"/>
    <mergeCell ref="A6:F6"/>
    <mergeCell ref="A8:C8"/>
    <mergeCell ref="D8:E8"/>
    <mergeCell ref="G10:G12"/>
    <mergeCell ref="AK11:AO11"/>
    <mergeCell ref="AP11:AT11"/>
    <mergeCell ref="AU11:AU12"/>
    <mergeCell ref="AV11:AV12"/>
    <mergeCell ref="AW11:AW12"/>
    <mergeCell ref="H10:O10"/>
    <mergeCell ref="P10:W10"/>
    <mergeCell ref="X10:AG11"/>
    <mergeCell ref="AK10:AZ10"/>
    <mergeCell ref="H11:K11"/>
    <mergeCell ref="L11:O11"/>
    <mergeCell ref="P11:S11"/>
    <mergeCell ref="T11:W11"/>
    <mergeCell ref="AY11:AY12"/>
    <mergeCell ref="AX11:AX12"/>
    <mergeCell ref="AZ11:AZ12"/>
    <mergeCell ref="X9:AH9"/>
    <mergeCell ref="AI9:AI12"/>
    <mergeCell ref="AP3:AR6"/>
    <mergeCell ref="P9:W9"/>
    <mergeCell ref="A10:A12"/>
    <mergeCell ref="B10:B12"/>
    <mergeCell ref="C10:C12"/>
    <mergeCell ref="D10:D12"/>
    <mergeCell ref="E10:E12"/>
    <mergeCell ref="F10:F12"/>
    <mergeCell ref="B25:B26"/>
    <mergeCell ref="C25:C26"/>
    <mergeCell ref="D25:D26"/>
    <mergeCell ref="F25:F26"/>
    <mergeCell ref="A27:A36"/>
    <mergeCell ref="B27:B28"/>
    <mergeCell ref="C27:C28"/>
    <mergeCell ref="D27:D28"/>
    <mergeCell ref="F27:F28"/>
    <mergeCell ref="P27:S27"/>
    <mergeCell ref="U24:W24"/>
    <mergeCell ref="B33:B34"/>
    <mergeCell ref="C33:C34"/>
    <mergeCell ref="U27:W27"/>
    <mergeCell ref="B31:B32"/>
    <mergeCell ref="C31:C32"/>
    <mergeCell ref="D31:D32"/>
    <mergeCell ref="F31:F32"/>
    <mergeCell ref="P31:S32"/>
    <mergeCell ref="U31:W32"/>
    <mergeCell ref="D33:D34"/>
    <mergeCell ref="F33:F34"/>
    <mergeCell ref="B35:B36"/>
    <mergeCell ref="C35:C36"/>
    <mergeCell ref="P26:S26"/>
    <mergeCell ref="U26:W26"/>
    <mergeCell ref="P28:S28"/>
    <mergeCell ref="U28:W28"/>
  </mergeCells>
  <conditionalFormatting sqref="H39:K39">
    <cfRule type="cellIs" dxfId="15" priority="12" operator="equal">
      <formula>FALSE</formula>
    </cfRule>
  </conditionalFormatting>
  <conditionalFormatting sqref="M39:S39">
    <cfRule type="cellIs" dxfId="14" priority="11" operator="equal">
      <formula>FALSE</formula>
    </cfRule>
  </conditionalFormatting>
  <conditionalFormatting sqref="U39:X39">
    <cfRule type="cellIs" dxfId="13" priority="10" operator="equal">
      <formula>FALSE</formula>
    </cfRule>
  </conditionalFormatting>
  <conditionalFormatting sqref="Z39">
    <cfRule type="cellIs" dxfId="12" priority="9" operator="equal">
      <formula>FALSE</formula>
    </cfRule>
  </conditionalFormatting>
  <conditionalFormatting sqref="AK39">
    <cfRule type="cellIs" dxfId="11" priority="8" operator="equal">
      <formula>FALSE</formula>
    </cfRule>
  </conditionalFormatting>
  <conditionalFormatting sqref="AM39">
    <cfRule type="cellIs" dxfId="10" priority="7" operator="equal">
      <formula>FALSE</formula>
    </cfRule>
  </conditionalFormatting>
  <conditionalFormatting sqref="AP39">
    <cfRule type="cellIs" dxfId="9" priority="6" operator="equal">
      <formula>FALSE</formula>
    </cfRule>
  </conditionalFormatting>
  <conditionalFormatting sqref="AR39">
    <cfRule type="cellIs" dxfId="8" priority="5" operator="equal">
      <formula>FALSE</formula>
    </cfRule>
  </conditionalFormatting>
  <conditionalFormatting sqref="BB39">
    <cfRule type="cellIs" dxfId="7" priority="4" operator="equal">
      <formula>FALSE</formula>
    </cfRule>
  </conditionalFormatting>
  <conditionalFormatting sqref="BG39">
    <cfRule type="cellIs" dxfId="6" priority="3" operator="equal">
      <formula>FALSE</formula>
    </cfRule>
  </conditionalFormatting>
  <conditionalFormatting sqref="BS39">
    <cfRule type="cellIs" dxfId="5" priority="2" operator="equal">
      <formula>FALSE</formula>
    </cfRule>
  </conditionalFormatting>
  <conditionalFormatting sqref="BT13">
    <cfRule type="cellIs" dxfId="4" priority="17" operator="equal">
      <formula>#REF!</formula>
    </cfRule>
  </conditionalFormatting>
  <conditionalFormatting sqref="BV13">
    <cfRule type="cellIs" dxfId="3" priority="16" operator="equal">
      <formula>#REF!</formula>
    </cfRule>
  </conditionalFormatting>
  <conditionalFormatting sqref="BX39">
    <cfRule type="cellIs" dxfId="2" priority="1" operator="equal">
      <formula>FALSE</formula>
    </cfRule>
  </conditionalFormatting>
  <conditionalFormatting sqref="BY13">
    <cfRule type="cellIs" dxfId="1" priority="15" operator="equal">
      <formula>#REF!</formula>
    </cfRule>
  </conditionalFormatting>
  <conditionalFormatting sqref="CA13">
    <cfRule type="cellIs" dxfId="0" priority="14" operator="equal">
      <formula>#REF!</formula>
    </cfRule>
  </conditionalFormatting>
  <pageMargins left="0.7" right="0.7" top="0.75" bottom="0.75" header="0.3" footer="0.3"/>
  <pageSetup paperSize="9" scale="10" fitToHeight="0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Datos!$A$1:$A$33</xm:f>
          </x14:formula1>
          <xm:sqref>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Seg MIR 33 2021 4to trim</vt:lpstr>
      <vt:lpstr>Seg MIR 33 2021 3er trim</vt:lpstr>
      <vt:lpstr>Seguimiento MIR 33 2021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Usuario</cp:lastModifiedBy>
  <cp:revision/>
  <dcterms:created xsi:type="dcterms:W3CDTF">2019-03-29T17:53:20Z</dcterms:created>
  <dcterms:modified xsi:type="dcterms:W3CDTF">2023-04-28T21:32:19Z</dcterms:modified>
  <cp:category/>
  <cp:contentStatus/>
</cp:coreProperties>
</file>