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IR RAMO 33\"/>
    </mc:Choice>
  </mc:AlternateContent>
  <xr:revisionPtr revIDLastSave="0" documentId="13_ncr:20001_{5D43C506-1DCA-4871-90D1-51FAE4FC2B1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os" sheetId="4" state="hidden" r:id="rId1"/>
    <sheet name="Seg. MIR 33 2022" sheetId="5" r:id="rId2"/>
  </sheets>
  <definedNames>
    <definedName name="Export" hidden="1">{"'Hoja1'!$A$1:$I$70"}</definedName>
    <definedName name="HTML_CodePage" hidden="1">1252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ndicadores" hidden="1">{"'Hoja1'!$A$1:$I$70"}</definedName>
  </definedName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5" l="1"/>
  <c r="L28" i="5" s="1"/>
  <c r="M27" i="5"/>
  <c r="M28" i="5" s="1"/>
  <c r="N27" i="5"/>
  <c r="N28" i="5" s="1"/>
  <c r="O27" i="5"/>
  <c r="O28" i="5"/>
  <c r="P11" i="5"/>
  <c r="Q11" i="5"/>
  <c r="R11" i="5"/>
  <c r="S11" i="5"/>
  <c r="U11" i="5"/>
  <c r="V11" i="5" s="1"/>
  <c r="W11" i="5" s="1"/>
  <c r="P12" i="5"/>
  <c r="Q12" i="5"/>
  <c r="R12" i="5"/>
  <c r="S12" i="5"/>
  <c r="U12" i="5"/>
  <c r="V12" i="5"/>
  <c r="W12" i="5" s="1"/>
  <c r="P13" i="5"/>
  <c r="Q13" i="5"/>
  <c r="R13" i="5"/>
  <c r="S13" i="5"/>
  <c r="U13" i="5"/>
  <c r="V13" i="5"/>
  <c r="W13" i="5" s="1"/>
  <c r="P15" i="5"/>
  <c r="Q15" i="5"/>
  <c r="R15" i="5"/>
  <c r="S15" i="5"/>
  <c r="U15" i="5"/>
  <c r="V15" i="5" s="1"/>
  <c r="W15" i="5" s="1"/>
  <c r="P19" i="5"/>
  <c r="Q19" i="5"/>
  <c r="R19" i="5"/>
  <c r="S19" i="5"/>
  <c r="U19" i="5"/>
  <c r="V19" i="5" s="1"/>
  <c r="W19" i="5" s="1"/>
  <c r="P20" i="5"/>
  <c r="Q20" i="5"/>
  <c r="R20" i="5"/>
  <c r="S20" i="5"/>
  <c r="U20" i="5"/>
  <c r="V20" i="5" s="1"/>
  <c r="W20" i="5" s="1"/>
  <c r="P23" i="5"/>
  <c r="Q23" i="5"/>
  <c r="R23" i="5"/>
  <c r="S23" i="5"/>
  <c r="U23" i="5"/>
  <c r="V23" i="5" s="1"/>
  <c r="W23" i="5" s="1"/>
  <c r="P24" i="5"/>
  <c r="Q24" i="5"/>
  <c r="R24" i="5"/>
  <c r="S24" i="5"/>
  <c r="U24" i="5"/>
  <c r="V24" i="5" s="1"/>
  <c r="P25" i="5"/>
  <c r="Q25" i="5"/>
  <c r="R25" i="5"/>
  <c r="S25" i="5"/>
  <c r="U25" i="5"/>
  <c r="P26" i="5"/>
  <c r="Q26" i="5"/>
  <c r="R26" i="5"/>
  <c r="S26" i="5"/>
  <c r="U26" i="5"/>
  <c r="V26" i="5" s="1"/>
  <c r="W26" i="5" s="1"/>
  <c r="T27" i="5"/>
  <c r="T28" i="5"/>
  <c r="BT27" i="5"/>
  <c r="BN27" i="5"/>
  <c r="BC27" i="5"/>
  <c r="AW27" i="5"/>
  <c r="AL27" i="5"/>
  <c r="I27" i="5"/>
  <c r="I28" i="5" s="1"/>
  <c r="J27" i="5"/>
  <c r="J28" i="5" s="1"/>
  <c r="K27" i="5"/>
  <c r="K28" i="5" s="1"/>
  <c r="Z27" i="5"/>
  <c r="Z28" i="5" s="1"/>
  <c r="H27" i="5"/>
  <c r="H28" i="5" s="1"/>
  <c r="Z12" i="5"/>
  <c r="AQ22" i="5"/>
  <c r="AQ21" i="5"/>
  <c r="X16" i="5"/>
  <c r="X15" i="5"/>
  <c r="BW22" i="5"/>
  <c r="BW21" i="5"/>
  <c r="BW16" i="5"/>
  <c r="BW14" i="5"/>
  <c r="BF22" i="5"/>
  <c r="BF21" i="5"/>
  <c r="BF16" i="5"/>
  <c r="AO16" i="5"/>
  <c r="AO14" i="5"/>
  <c r="BR26" i="5"/>
  <c r="BR25" i="5"/>
  <c r="BR24" i="5"/>
  <c r="BR23" i="5"/>
  <c r="BR22" i="5"/>
  <c r="BR21" i="5"/>
  <c r="BR20" i="5"/>
  <c r="BR19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AJ11" i="5"/>
  <c r="AJ26" i="5"/>
  <c r="AJ25" i="5"/>
  <c r="AJ24" i="5"/>
  <c r="AJ23" i="5"/>
  <c r="AJ22" i="5"/>
  <c r="AJ21" i="5"/>
  <c r="AJ20" i="5"/>
  <c r="AJ19" i="5"/>
  <c r="AJ18" i="5"/>
  <c r="AJ17" i="5"/>
  <c r="AJ16" i="5"/>
  <c r="AJ15" i="5"/>
  <c r="AJ14" i="5"/>
  <c r="AJ13" i="5"/>
  <c r="P27" i="5" l="1"/>
  <c r="S27" i="5"/>
  <c r="S28" i="5" s="1"/>
  <c r="R27" i="5"/>
  <c r="R28" i="5" s="1"/>
  <c r="Q27" i="5"/>
  <c r="Q28" i="5" s="1"/>
  <c r="U27" i="5"/>
  <c r="U28" i="5" s="1"/>
  <c r="W24" i="5"/>
  <c r="P28" i="5"/>
  <c r="V25" i="5"/>
  <c r="AJ27" i="5"/>
  <c r="AO26" i="5"/>
  <c r="AQ26" i="5"/>
  <c r="BH26" i="5" s="1"/>
  <c r="BY26" i="5" s="1"/>
  <c r="X26" i="5"/>
  <c r="BU25" i="5"/>
  <c r="BD25" i="5"/>
  <c r="AQ25" i="5"/>
  <c r="BH25" i="5" s="1"/>
  <c r="AM25" i="5"/>
  <c r="AA25" i="5"/>
  <c r="X25" i="5"/>
  <c r="AQ24" i="5"/>
  <c r="X24" i="5"/>
  <c r="BU23" i="5"/>
  <c r="BS23" i="5"/>
  <c r="BD23" i="5"/>
  <c r="AQ23" i="5"/>
  <c r="AM23" i="5"/>
  <c r="AA23" i="5"/>
  <c r="X23" i="5"/>
  <c r="BY22" i="5"/>
  <c r="BH22" i="5"/>
  <c r="AO22" i="5"/>
  <c r="X22" i="5"/>
  <c r="BY21" i="5"/>
  <c r="BU21" i="5"/>
  <c r="BH21" i="5"/>
  <c r="BD21" i="5"/>
  <c r="AO21" i="5"/>
  <c r="AM21" i="5"/>
  <c r="AA21" i="5"/>
  <c r="X21" i="5"/>
  <c r="AQ20" i="5"/>
  <c r="BH20" i="5" s="1"/>
  <c r="BY20" i="5" s="1"/>
  <c r="X20" i="5"/>
  <c r="BU19" i="5"/>
  <c r="BS19" i="5"/>
  <c r="BD19" i="5"/>
  <c r="AQ19" i="5"/>
  <c r="BH19" i="5" s="1"/>
  <c r="BY19" i="5" s="1"/>
  <c r="AM19" i="5"/>
  <c r="AA19" i="5"/>
  <c r="X19" i="5"/>
  <c r="BY18" i="5"/>
  <c r="BW18" i="5"/>
  <c r="BR18" i="5"/>
  <c r="BH18" i="5"/>
  <c r="BF18" i="5"/>
  <c r="AQ18" i="5"/>
  <c r="AO18" i="5"/>
  <c r="X18" i="5"/>
  <c r="BY17" i="5"/>
  <c r="BW17" i="5"/>
  <c r="BU17" i="5"/>
  <c r="BR17" i="5"/>
  <c r="BH17" i="5"/>
  <c r="BF17" i="5"/>
  <c r="BD17" i="5"/>
  <c r="AQ17" i="5"/>
  <c r="AO17" i="5"/>
  <c r="AM17" i="5"/>
  <c r="AA17" i="5"/>
  <c r="X17" i="5"/>
  <c r="BY16" i="5"/>
  <c r="BR16" i="5"/>
  <c r="BH16" i="5"/>
  <c r="AQ16" i="5"/>
  <c r="BU15" i="5"/>
  <c r="BR15" i="5"/>
  <c r="BD15" i="5"/>
  <c r="BB15" i="5"/>
  <c r="AQ15" i="5"/>
  <c r="BH15" i="5" s="1"/>
  <c r="AM15" i="5"/>
  <c r="AA15" i="5"/>
  <c r="BY14" i="5"/>
  <c r="BR14" i="5"/>
  <c r="BH14" i="5"/>
  <c r="BF14" i="5"/>
  <c r="AQ14" i="5"/>
  <c r="X14" i="5"/>
  <c r="BU13" i="5"/>
  <c r="BR13" i="5"/>
  <c r="BD13" i="5"/>
  <c r="AQ13" i="5"/>
  <c r="BH13" i="5" s="1"/>
  <c r="AM13" i="5"/>
  <c r="AA13" i="5"/>
  <c r="X13" i="5"/>
  <c r="BR12" i="5"/>
  <c r="AQ12" i="5"/>
  <c r="BH12" i="5" s="1"/>
  <c r="BY12" i="5" s="1"/>
  <c r="AJ12" i="5"/>
  <c r="X12" i="5"/>
  <c r="BU11" i="5"/>
  <c r="BR11" i="5"/>
  <c r="BD11" i="5"/>
  <c r="AQ11" i="5"/>
  <c r="AM11" i="5"/>
  <c r="AA11" i="5"/>
  <c r="X11" i="5"/>
  <c r="V27" i="5" l="1"/>
  <c r="V28" i="5" s="1"/>
  <c r="W25" i="5"/>
  <c r="W27" i="5" s="1"/>
  <c r="W28" i="5" s="1"/>
  <c r="AQ27" i="5"/>
  <c r="X27" i="5"/>
  <c r="X28" i="5"/>
  <c r="BV19" i="5"/>
  <c r="AR17" i="5"/>
  <c r="BI17" i="5"/>
  <c r="AP17" i="5"/>
  <c r="BH23" i="5"/>
  <c r="AO23" i="5"/>
  <c r="AO11" i="5"/>
  <c r="AO15" i="5"/>
  <c r="AP15" i="5" s="1"/>
  <c r="AO24" i="5"/>
  <c r="AO12" i="5"/>
  <c r="BF19" i="5"/>
  <c r="AO19" i="5"/>
  <c r="BF25" i="5"/>
  <c r="AO25" i="5"/>
  <c r="AO13" i="5"/>
  <c r="AP13" i="5" s="1"/>
  <c r="BF20" i="5"/>
  <c r="AO20" i="5"/>
  <c r="BB13" i="5"/>
  <c r="BE13" i="5" s="1"/>
  <c r="BH24" i="5"/>
  <c r="BY24" i="5" s="1"/>
  <c r="AR11" i="5"/>
  <c r="AP21" i="5"/>
  <c r="AK25" i="5"/>
  <c r="AN25" i="5" s="1"/>
  <c r="BF26" i="5"/>
  <c r="BZ17" i="5"/>
  <c r="BS25" i="5"/>
  <c r="BV25" i="5" s="1"/>
  <c r="BS17" i="5"/>
  <c r="BV17" i="5" s="1"/>
  <c r="BZ21" i="5"/>
  <c r="AK21" i="5"/>
  <c r="AN21" i="5" s="1"/>
  <c r="BB23" i="5"/>
  <c r="BE23" i="5" s="1"/>
  <c r="AK17" i="5"/>
  <c r="AN17" i="5" s="1"/>
  <c r="BS13" i="5"/>
  <c r="BV13" i="5" s="1"/>
  <c r="AR21" i="5"/>
  <c r="AR23" i="5"/>
  <c r="BE15" i="5"/>
  <c r="BI21" i="5"/>
  <c r="BB25" i="5"/>
  <c r="BE25" i="5" s="1"/>
  <c r="BB21" i="5"/>
  <c r="BE21" i="5" s="1"/>
  <c r="BS21" i="5"/>
  <c r="BV21" i="5" s="1"/>
  <c r="BX17" i="5"/>
  <c r="BX21" i="5"/>
  <c r="AR19" i="5"/>
  <c r="BZ19" i="5"/>
  <c r="BV23" i="5"/>
  <c r="BB17" i="5"/>
  <c r="BE17" i="5" s="1"/>
  <c r="BH11" i="5"/>
  <c r="BY11" i="5" s="1"/>
  <c r="BZ11" i="5" s="1"/>
  <c r="BS15" i="5"/>
  <c r="BV15" i="5" s="1"/>
  <c r="BB19" i="5"/>
  <c r="BE19" i="5" s="1"/>
  <c r="BG17" i="5"/>
  <c r="AK19" i="5"/>
  <c r="AN19" i="5" s="1"/>
  <c r="AK13" i="5"/>
  <c r="AN13" i="5" s="1"/>
  <c r="AK15" i="5"/>
  <c r="AN15" i="5" s="1"/>
  <c r="BS11" i="5"/>
  <c r="BV11" i="5" s="1"/>
  <c r="Y23" i="5"/>
  <c r="Y21" i="5"/>
  <c r="AB21" i="5" s="1"/>
  <c r="Y19" i="5"/>
  <c r="AB19" i="5" s="1"/>
  <c r="Y17" i="5"/>
  <c r="AB17" i="5" s="1"/>
  <c r="Y11" i="5"/>
  <c r="AB11" i="5" s="1"/>
  <c r="BY25" i="5"/>
  <c r="BZ25" i="5" s="1"/>
  <c r="BI25" i="5"/>
  <c r="BY13" i="5"/>
  <c r="BZ13" i="5" s="1"/>
  <c r="BI13" i="5"/>
  <c r="BI15" i="5"/>
  <c r="BY15" i="5"/>
  <c r="BZ15" i="5" s="1"/>
  <c r="Y13" i="5"/>
  <c r="AB13" i="5" s="1"/>
  <c r="Y15" i="5"/>
  <c r="AB15" i="5" s="1"/>
  <c r="BI19" i="5"/>
  <c r="Y25" i="5"/>
  <c r="AB25" i="5" s="1"/>
  <c r="AK11" i="5"/>
  <c r="AN11" i="5" s="1"/>
  <c r="BG21" i="5"/>
  <c r="AK23" i="5"/>
  <c r="AN23" i="5" s="1"/>
  <c r="BB11" i="5"/>
  <c r="BE11" i="5" s="1"/>
  <c r="AR13" i="5"/>
  <c r="AR15" i="5"/>
  <c r="AR25" i="5"/>
  <c r="BJ17" i="5" l="1"/>
  <c r="AO27" i="5"/>
  <c r="BY23" i="5"/>
  <c r="BY27" i="5" s="1"/>
  <c r="BH27" i="5"/>
  <c r="BW19" i="5"/>
  <c r="BX19" i="5" s="1"/>
  <c r="CA19" i="5" s="1"/>
  <c r="BF24" i="5"/>
  <c r="AS17" i="5"/>
  <c r="BZ23" i="5"/>
  <c r="CA21" i="5"/>
  <c r="CA17" i="5"/>
  <c r="BW20" i="5"/>
  <c r="BW25" i="5"/>
  <c r="AB23" i="5"/>
  <c r="BW23" i="5"/>
  <c r="BW27" i="5" s="1"/>
  <c r="BF23" i="5"/>
  <c r="BI23" i="5"/>
  <c r="AS21" i="5"/>
  <c r="BW13" i="5"/>
  <c r="BX13" i="5" s="1"/>
  <c r="CA13" i="5" s="1"/>
  <c r="BF13" i="5"/>
  <c r="BG13" i="5" s="1"/>
  <c r="BJ13" i="5" s="1"/>
  <c r="BW11" i="5"/>
  <c r="BF11" i="5"/>
  <c r="BW12" i="5"/>
  <c r="BF12" i="5"/>
  <c r="BW15" i="5"/>
  <c r="BX15" i="5" s="1"/>
  <c r="CA15" i="5" s="1"/>
  <c r="BF15" i="5"/>
  <c r="BG15" i="5" s="1"/>
  <c r="BJ15" i="5" s="1"/>
  <c r="BI11" i="5"/>
  <c r="AS13" i="5"/>
  <c r="BW26" i="5"/>
  <c r="BJ21" i="5"/>
  <c r="BG25" i="5"/>
  <c r="BJ25" i="5" s="1"/>
  <c r="AP25" i="5"/>
  <c r="AS25" i="5" s="1"/>
  <c r="AP23" i="5"/>
  <c r="AS23" i="5" s="1"/>
  <c r="AS15" i="5"/>
  <c r="AP19" i="5"/>
  <c r="AS19" i="5" s="1"/>
  <c r="AP11" i="5"/>
  <c r="AS11" i="5" s="1"/>
  <c r="BG19" i="5"/>
  <c r="BJ19" i="5" s="1"/>
  <c r="BG23" i="5" l="1"/>
  <c r="BJ23" i="5" s="1"/>
  <c r="BF27" i="5"/>
  <c r="BW24" i="5"/>
  <c r="BX11" i="5"/>
  <c r="CA11" i="5" s="1"/>
  <c r="BX23" i="5"/>
  <c r="CA23" i="5" s="1"/>
  <c r="BG11" i="5"/>
  <c r="BJ11" i="5" s="1"/>
  <c r="BX25" i="5" l="1"/>
  <c r="CA25" i="5" s="1"/>
</calcChain>
</file>

<file path=xl/sharedStrings.xml><?xml version="1.0" encoding="utf-8"?>
<sst xmlns="http://schemas.openxmlformats.org/spreadsheetml/2006/main" count="337" uniqueCount="166">
  <si>
    <t>SELECCIONAR ENTIDAD</t>
  </si>
  <si>
    <t xml:space="preserve">  Aguascalientes </t>
  </si>
  <si>
    <t xml:space="preserve">  Baja California </t>
  </si>
  <si>
    <t xml:space="preserve">  Baja California Sur </t>
  </si>
  <si>
    <t xml:space="preserve">  Campeche </t>
  </si>
  <si>
    <t xml:space="preserve">  Coahuila </t>
  </si>
  <si>
    <t xml:space="preserve">  Colima </t>
  </si>
  <si>
    <t xml:space="preserve">  Chiapas </t>
  </si>
  <si>
    <t xml:space="preserve">  Chihuahua </t>
  </si>
  <si>
    <t>Ciudad de México</t>
  </si>
  <si>
    <t xml:space="preserve">  Durango </t>
  </si>
  <si>
    <t xml:space="preserve">  Guanajuato </t>
  </si>
  <si>
    <t xml:space="preserve">  Guerrero</t>
  </si>
  <si>
    <t xml:space="preserve">  Hidalgo </t>
  </si>
  <si>
    <t xml:space="preserve">  Jalisco </t>
  </si>
  <si>
    <t xml:space="preserve">  México </t>
  </si>
  <si>
    <t xml:space="preserve">  Michoacán </t>
  </si>
  <si>
    <t xml:space="preserve">  Morelos </t>
  </si>
  <si>
    <t xml:space="preserve">  Nayarit </t>
  </si>
  <si>
    <t xml:space="preserve">  Nuevo León </t>
  </si>
  <si>
    <t xml:space="preserve">  Oaxaca </t>
  </si>
  <si>
    <t xml:space="preserve">  Puebla </t>
  </si>
  <si>
    <t xml:space="preserve">  Querétaro </t>
  </si>
  <si>
    <t xml:space="preserve">  Quintana Roo </t>
  </si>
  <si>
    <t xml:space="preserve">  San Luís Potosí </t>
  </si>
  <si>
    <t xml:space="preserve">  Sinaloa </t>
  </si>
  <si>
    <t xml:space="preserve">  Sonora </t>
  </si>
  <si>
    <t xml:space="preserve">  Tabasco </t>
  </si>
  <si>
    <t xml:space="preserve">  Tamaulipas </t>
  </si>
  <si>
    <t xml:space="preserve">  Tlaxcala </t>
  </si>
  <si>
    <t xml:space="preserve">  Veracruz </t>
  </si>
  <si>
    <t xml:space="preserve">  Yucatán </t>
  </si>
  <si>
    <t xml:space="preserve">  Zacatecas </t>
  </si>
  <si>
    <t>NO MODIFICAR AJUSTE DE METAS, ESTA FORMULADO</t>
  </si>
  <si>
    <t>NO MODIFICAR ESTA FORMULADO</t>
  </si>
  <si>
    <t>MATRIZ DE INDICADORES PARA RESULTADOS (MIR) 33 2022</t>
  </si>
  <si>
    <t xml:space="preserve">Nombre del estado:  </t>
  </si>
  <si>
    <t>DURANGO</t>
  </si>
  <si>
    <t>ÚNICAMENTE SE REPORTA AQUÍ</t>
  </si>
  <si>
    <t>NO SE PUEDE ESCRIBIR
"Recuerde que todo esta vinculado"</t>
  </si>
  <si>
    <t>NO SE PUEDE MODIFICAR
"Recuerde que todo esta vinculado"</t>
  </si>
  <si>
    <t>Reportar logros</t>
  </si>
  <si>
    <t>Se reporta en el SRFT</t>
  </si>
  <si>
    <t>Reportar Causas</t>
  </si>
  <si>
    <t>Reportar Efectos</t>
  </si>
  <si>
    <t>Nivel</t>
  </si>
  <si>
    <t>No.</t>
  </si>
  <si>
    <t>Indicador</t>
  </si>
  <si>
    <t>Método de cálculo</t>
  </si>
  <si>
    <t>Variables</t>
  </si>
  <si>
    <t>Periodicidad</t>
  </si>
  <si>
    <t>Especificación</t>
  </si>
  <si>
    <t xml:space="preserve"> TRIMESTRAL</t>
  </si>
  <si>
    <t xml:space="preserve"> ACUMULADO</t>
  </si>
  <si>
    <t>1er trimestre</t>
  </si>
  <si>
    <t>2do trimestre</t>
  </si>
  <si>
    <t>3er trimestre</t>
  </si>
  <si>
    <t>4to trimestre</t>
  </si>
  <si>
    <t>PROGRAMACIÓN DE METAS</t>
  </si>
  <si>
    <t>AJUSTE DE METAS</t>
  </si>
  <si>
    <t>Trimestral</t>
  </si>
  <si>
    <t>Acumulado</t>
  </si>
  <si>
    <t>Causas</t>
  </si>
  <si>
    <t>Efecto</t>
  </si>
  <si>
    <t>OBVS META</t>
  </si>
  <si>
    <t>OBVS LOGRO</t>
  </si>
  <si>
    <t>EVIDENCIA CARGADA</t>
  </si>
  <si>
    <t>Observaciones del Estado</t>
  </si>
  <si>
    <t>1er trim</t>
  </si>
  <si>
    <t>2do trim</t>
  </si>
  <si>
    <t>3er trim</t>
  </si>
  <si>
    <t>4to trim</t>
  </si>
  <si>
    <t>Meta</t>
  </si>
  <si>
    <t>%</t>
  </si>
  <si>
    <t>Logro</t>
  </si>
  <si>
    <t>Avance</t>
  </si>
  <si>
    <t>No se acumula</t>
  </si>
  <si>
    <t>VALIDADO</t>
  </si>
  <si>
    <t>VALIDADA MODIFICACIÓN</t>
  </si>
  <si>
    <t>COMPONENTE</t>
  </si>
  <si>
    <t>Porcentajes de educandos/as que concluyen niveles intermedio y avanzado del MEVyT vinculados a Plazas Comunitarias de atención educativa y servicios integrales.</t>
  </si>
  <si>
    <t>((Educandos/as que concluyen nivel intermedio y avanzado del MEVyT y están vinculados a plazas comunitarias de atención educativa y servicios integrales en el periodo t)/Total educandos/as que concluyen algún nivel del MEVyT en el periodo t)*100</t>
  </si>
  <si>
    <t>Educandos/as que concluyen nivel intermedio y avanzado del MEVyT y están vinculados a plazas comunitarias de atención educativa y servicios integrales en el periodo t</t>
  </si>
  <si>
    <t>UCN´S nivel intermedio y avanzado y estan vinculados a PC de atención educativa y servicios integrales</t>
  </si>
  <si>
    <t>FALTA DE CONECTIVIDAD PERMANENTE</t>
  </si>
  <si>
    <t>NO SE PUEDEN APROVECHAR LOS ESPACIOS PARA LOS EXÁMENES EN LÍNEA</t>
  </si>
  <si>
    <t>VALIDADO CON INFO ESTADO</t>
  </si>
  <si>
    <t>VALIDADO CON INFO DE ESTADO</t>
  </si>
  <si>
    <t>FALTA DE CONECTIVIDAD EN LAS PLAZAS COMUNITARIAS, ASÍ COMO FALTA DE ESPACIOS ADECUADOS PARA LA INSTALACIÓN DE LAS MISMAS.</t>
  </si>
  <si>
    <t>BAJA APLICACIÓN DE EXÁMENES EN LÍNEA Y LA INCORPORACIÓN DE EDUCANDOS.</t>
  </si>
  <si>
    <t>Total educandos/as que concluyen algún nivel del MEVyT en el periodo t</t>
  </si>
  <si>
    <t>Nivel Intermedio y avanzado</t>
  </si>
  <si>
    <t>VALIDADO CON APP</t>
  </si>
  <si>
    <t>Porcentaje de educandos/as que concluyen nivel educativo del grupo en condición de vulnerabilidad de atención en el Modelo Educación para la Vida y el Trabajo (MEVyT).</t>
  </si>
  <si>
    <t>((Total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t) /(Total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t)) x 100</t>
  </si>
  <si>
    <t>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</t>
  </si>
  <si>
    <r>
      <rPr>
        <b/>
        <sz val="40"/>
        <rFont val="Montserrat"/>
        <family val="3"/>
      </rPr>
      <t xml:space="preserve">UCN´S </t>
    </r>
    <r>
      <rPr>
        <sz val="40"/>
        <rFont val="Montserrat"/>
        <family val="3"/>
      </rPr>
      <t xml:space="preserve">
Jóvenes 10-14 en Primaria</t>
    </r>
    <r>
      <rPr>
        <b/>
        <sz val="40"/>
        <rFont val="Montserrat"/>
        <family val="3"/>
      </rPr>
      <t>+</t>
    </r>
    <r>
      <rPr>
        <sz val="40"/>
        <rFont val="Montserrat"/>
        <family val="3"/>
      </rPr>
      <t>Personas con discapacidad</t>
    </r>
    <r>
      <rPr>
        <b/>
        <sz val="40"/>
        <rFont val="Montserrat"/>
        <family val="3"/>
      </rPr>
      <t>+</t>
    </r>
    <r>
      <rPr>
        <sz val="40"/>
        <rFont val="Montserrat"/>
        <family val="3"/>
      </rPr>
      <t>Población indígena MIB y MIBU</t>
    </r>
  </si>
  <si>
    <t>LOS DÍAS ESTABLECIDOS PARA LA PRESENTACIÓN DE EXÁMENES DENTRO DE LAS  JORNADAS DE ACREDITACIÓN Y CERTIFICACIÓN HAN SIDO INSUFICIENTES.</t>
  </si>
  <si>
    <t>NO SE HA DADO LA COBERTURA PARA LA PRESENTACIÓN DE LOS EXÁMESN QUE LOS EDUCANDOS DEMANDAN.</t>
  </si>
  <si>
    <t>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</t>
  </si>
  <si>
    <r>
      <rPr>
        <b/>
        <sz val="40"/>
        <rFont val="Montserrat"/>
        <family val="3"/>
      </rPr>
      <t>ATENCIÓN</t>
    </r>
    <r>
      <rPr>
        <sz val="40"/>
        <rFont val="Montserrat"/>
        <family val="3"/>
      </rPr>
      <t xml:space="preserve">
Jóvenes 10-14 en Primaria</t>
    </r>
    <r>
      <rPr>
        <b/>
        <sz val="40"/>
        <rFont val="Montserrat"/>
        <family val="3"/>
      </rPr>
      <t>+</t>
    </r>
    <r>
      <rPr>
        <sz val="40"/>
        <rFont val="Montserrat"/>
        <family val="3"/>
      </rPr>
      <t>Personas con discapacidad</t>
    </r>
    <r>
      <rPr>
        <b/>
        <sz val="40"/>
        <rFont val="Montserrat"/>
        <family val="3"/>
      </rPr>
      <t>+</t>
    </r>
    <r>
      <rPr>
        <sz val="40"/>
        <rFont val="Montserrat"/>
        <family val="3"/>
      </rPr>
      <t>Población indígena MIB y MIBU</t>
    </r>
  </si>
  <si>
    <t>Porcentaje de educandos/as hispanohablantes de 15 años y más que concluyen nivel en iniciala y/o Primaria y/o Secundaria en el Modelo de Educación para la vida y el Trabajo.</t>
  </si>
  <si>
    <t>((Educandos/as que concluyen nivel de inicial, Primaria y/o Secundaria con la vertiente Hispanohablante del Modelo Educación para la Vida y el Trabajo (MEVyT) en el periodo t )/ (Educandos/as atendidos en el nivel de inicial, Primaria y/o Secundaria con la vertiente Hispanohablante del Modelo Educación para la Vida y el Trabajo (MEVyT) en el periodo t))*100</t>
  </si>
  <si>
    <t>Educandos/as que concluyen nivel de inicial, Primaria y/o Secundaria con la vertiente Hispanohablante del Modelo Educación para la Vida y el Trabajo (MEVyT) en el periodo t</t>
  </si>
  <si>
    <r>
      <rPr>
        <b/>
        <sz val="40"/>
        <rFont val="Montserrat"/>
        <family val="3"/>
      </rPr>
      <t xml:space="preserve">UCN´S </t>
    </r>
    <r>
      <rPr>
        <sz val="40"/>
        <rFont val="Montserrat"/>
        <family val="3"/>
      </rPr>
      <t xml:space="preserve">
Hispanohablate (todos los grupos, menos indígena)</t>
    </r>
  </si>
  <si>
    <t>Educandos/as atendidos en el nivel de inicial, Primaria y/o Secundaria con la vertiente Hispanohablante del Modelo Educación para la Vida y el Trabajo (MEVyT) en el periodo t</t>
  </si>
  <si>
    <r>
      <rPr>
        <b/>
        <sz val="40"/>
        <rFont val="Montserrat"/>
        <family val="3"/>
      </rPr>
      <t>ATENCIÓN</t>
    </r>
    <r>
      <rPr>
        <sz val="40"/>
        <rFont val="Montserrat"/>
        <family val="3"/>
      </rPr>
      <t xml:space="preserve">
Hispanohablate (todos los grupos, menos indígena)</t>
    </r>
  </si>
  <si>
    <t>ACTIVIDAD</t>
  </si>
  <si>
    <t>Razón de módulos vinculados en el Modelo Educación para la Vida y el Trabajo (MEVyT).</t>
  </si>
  <si>
    <t>(Educandos/as activos en el MEVyT con algún módulo vinculado en el periodo t) / (Educandos/as activos en el MEVyT en el periodo t)</t>
  </si>
  <si>
    <t>Educandos/as activos en el MEVyT con algún módulo vinculado en el periodo t</t>
  </si>
  <si>
    <t>Educandos activos con algún módulo vinculado</t>
  </si>
  <si>
    <t>lA ENTREGA DE MÓDULOS A LOS EDUCANDOS SE ESTA REALIZANDO DE M,ANERA OPORTUNA</t>
  </si>
  <si>
    <t>LA ENTREGA DE MODULOS OPORTUNO A LOS EDUCANDOS, PERMITE QUE SE PREPAREN PARA LA PRESENTACIÓN DE SUS EXÁMENES.</t>
  </si>
  <si>
    <t>Educandos/as activos en el MEVyT en el periodo t</t>
  </si>
  <si>
    <t>Educando activos</t>
  </si>
  <si>
    <t>Porcentaje de módulos en línea o digitales vinculados en el trimestre</t>
  </si>
  <si>
    <t>((Total de módulos en línea o digitales vinculados en el periodo t) / Total de módulos vinculados en el periodo t)*100</t>
  </si>
  <si>
    <t>Total de módulos en línea o digitales vinculados en el periodo t</t>
  </si>
  <si>
    <r>
      <t xml:space="preserve">Módulos en </t>
    </r>
    <r>
      <rPr>
        <b/>
        <sz val="40"/>
        <rFont val="Montserrat"/>
        <family val="3"/>
      </rPr>
      <t xml:space="preserve">línea o digitales </t>
    </r>
    <r>
      <rPr>
        <sz val="40"/>
        <rFont val="Montserrat"/>
        <family val="3"/>
      </rPr>
      <t>VINCULADOS</t>
    </r>
  </si>
  <si>
    <t>EL  SERVICIO DE LAS PLAZAS iNTEGRALES  BENEFICIA EN LA PRESENTACIÓN DE EXÁMENES EN LÍNEA</t>
  </si>
  <si>
    <t>SE ESPERA QUE LAS P.C. INTEGRALES SE SIGAN FORTALECIENDO COMO SEDES DE APLICACIÓN.</t>
  </si>
  <si>
    <t>SE ESPERA MÁS CANTIDAD DE MÓDULOS VINCULADOS EN LAS MODALIDADES DIGITALES</t>
  </si>
  <si>
    <t>EN ESPERA DE LA CONECTIVIDAD EN LAS PLAZAS COMUNITARIAS DENTRO DEL PROGRAMA “MÉXICO CONECTADO” POR PARTE DE LA CFE</t>
  </si>
  <si>
    <t>Desaparición del MEVYT en línea</t>
  </si>
  <si>
    <t>Modalidad Aprende INEA</t>
  </si>
  <si>
    <t>Total de módulos vinculados en el periodo t)*100</t>
  </si>
  <si>
    <r>
      <rPr>
        <b/>
        <sz val="40"/>
        <rFont val="Montserrat"/>
        <family val="3"/>
      </rPr>
      <t xml:space="preserve">TOTAL </t>
    </r>
    <r>
      <rPr>
        <sz val="40"/>
        <rFont val="Montserrat"/>
        <family val="3"/>
      </rPr>
      <t>de módulos VINCULADOS</t>
    </r>
  </si>
  <si>
    <t>Porcentaje de asesores/as con más de un año de permanencia con formación continua acumulados al cierre del trimestre.</t>
  </si>
  <si>
    <t>(Asesores/as con más de un año de permanencia con formación continua acumulados al cierre del periodo t / Asesores/as con más de un año de permanencia acumulados al cierre del periodo t)*100</t>
  </si>
  <si>
    <t>Asesores/as con más de un año de permanencia con formación continua acumulados al cierre del periodo t</t>
  </si>
  <si>
    <t>Asesores/as con más de un año de permanencia con formación continua acumulados</t>
  </si>
  <si>
    <t>La información que les proporcione Dirección Académica la reportarán en el apartado trimestral.</t>
  </si>
  <si>
    <t>CON LA DISMINUCIÓN DE LA PANDEMIA SE PODRÁ LLEVAR A CABO CURSOS DE FORMACIÓN  PRESENCIALES.</t>
  </si>
  <si>
    <t>SE TENDRÁ UNA ATENCIÓN DE MAYOR CALIDAD PARA LOS EDUCANDOS.</t>
  </si>
  <si>
    <t>INFORMACIÓN PROPORCIONADA POR SERVICIOS EDUCATIVOS</t>
  </si>
  <si>
    <t>EL ASESOR YA CONTABA CON TODA LA FORMACIÓN</t>
  </si>
  <si>
    <t>ALGUNOS DE LOS ASESORES NO CUMPLIERON CON TODAS LAS FORMACIONES.</t>
  </si>
  <si>
    <t>Asesores/as con más de un año de permanencia acumulados al cierre del periodo t</t>
  </si>
  <si>
    <t>Asesores/as con más de un año de permanencia acumulados</t>
  </si>
  <si>
    <t>Porcentaje de exámenes en línea aplicados del MEVyT.</t>
  </si>
  <si>
    <t>Total de exámenes en línea del MEVyT aplicados en el periodo t / Total de exámenes del MEVyT aplicados en cualquier formato en el periodo t)*100</t>
  </si>
  <si>
    <t xml:space="preserve">Total de exámenes en línea del MEVyT aplicados en el periodo t </t>
  </si>
  <si>
    <r>
      <t xml:space="preserve">Exámenes en </t>
    </r>
    <r>
      <rPr>
        <b/>
        <sz val="40"/>
        <rFont val="Montserrat"/>
        <family val="3"/>
      </rPr>
      <t xml:space="preserve">linea </t>
    </r>
    <r>
      <rPr>
        <sz val="40"/>
        <rFont val="Montserrat"/>
        <family val="3"/>
      </rPr>
      <t>aplicados</t>
    </r>
  </si>
  <si>
    <t>LOS RESULTADOS SON SÓLO DE 39 PLAZAS COMUNITARIAS</t>
  </si>
  <si>
    <t>DISMINUCIÓN DE RESULTADOS POR FALTA DE CONECTIVIDAD EN PLAZAS COMUNITARIAS</t>
  </si>
  <si>
    <t>LA ECONOMÍA QUE REPRESENTA LA UTILIZACIÓN DE ESTE TIPO DE EXÁMENES PARA EL PRESUPUESTO DEL IDEA</t>
  </si>
  <si>
    <t>CUMPLIMIENTO DE LA META</t>
  </si>
  <si>
    <t>EL USO DE ESTA MODALIDAD DE EXÁMENES  LE REPRESENTA ECONOMÍA AL INSTITUTO, ASÍ COMO LA FACILIDAD Y EL PRONTO RESULTADO DEL EXÁMEN.</t>
  </si>
  <si>
    <t>APROBACIÓN EN ESTE TIPO DE EXÁMENES QUE FACILITA EL CUMPLIMIENTO DE LA META.</t>
  </si>
  <si>
    <t>Total de exámenes del MEVyT aplicados en cualquier formato en el periodo t)*100</t>
  </si>
  <si>
    <r>
      <rPr>
        <b/>
        <sz val="40"/>
        <rFont val="Montserrat"/>
        <family val="3"/>
      </rPr>
      <t>TOTAL DE EXAMENES APLICADOS</t>
    </r>
    <r>
      <rPr>
        <sz val="40"/>
        <rFont val="Montserrat"/>
        <family val="3"/>
      </rPr>
      <t xml:space="preserve"> (ex en línea + ex en papel)</t>
    </r>
  </si>
  <si>
    <t>Porcentaje de exámenes impresos aplicados del MEVyT.</t>
  </si>
  <si>
    <t>(Total de exámenes impresos del MEVyT aplicados en el periodo t / Total de exámenes del MEVyT aplicados en cualquier formato en el periodo t)*100</t>
  </si>
  <si>
    <t xml:space="preserve">Total de exámenes impresos del MEVyT aplicados en el periodo t </t>
  </si>
  <si>
    <r>
      <t xml:space="preserve">Exámenes en </t>
    </r>
    <r>
      <rPr>
        <b/>
        <sz val="40"/>
        <rFont val="Montserrat"/>
        <family val="3"/>
      </rPr>
      <t xml:space="preserve">papel </t>
    </r>
    <r>
      <rPr>
        <sz val="40"/>
        <rFont val="Montserrat"/>
        <family val="3"/>
      </rPr>
      <t>aplicados</t>
    </r>
  </si>
  <si>
    <t xml:space="preserve">LA EFICIENTE  DISTRIBUCIÓN DE LOS MATERIALES  DE APLICACIÓN </t>
  </si>
  <si>
    <t>LOS EDUCANDOS PRESENTAN EN TIEMPO Y FORMA LOS EXÁMENES</t>
  </si>
  <si>
    <t>POCA EXISTENCIA DE MATERIAL, Y UTILIZACIÓN DE MUCHAS BATERIAS EN CADA UNO DE LOS MESES POR FALTA DE IMPRESIÓN DE EXÁMENES POR PARTE DEL INEA</t>
  </si>
  <si>
    <t>DISMINUCIÓN DE RESULTADOS Y ACOTACIÓN EN EL REHUSO POR EL FOLIO DE EXAMENES Y HOJAS DE RESPUESTA</t>
  </si>
  <si>
    <t xml:space="preserve">EL REDUCIDO NÚMERO DE EXÁMENES IMPRESOS DOTADOS POR EL INEA </t>
  </si>
  <si>
    <t>LA LIMITACIÓN DEL USO DE ESTA MODALIDAD DE EXÁMENES PARA EL CUMPLIMIENTO  DE LA META</t>
  </si>
  <si>
    <t>EL RECORTE EN EL TIEMPO EN LA APLICACIÓN DE EXÁMENES EN ESTE CUARTO TRIMESTRE.</t>
  </si>
  <si>
    <t>REDUCCIÓN EN EL CUMPLIMIENTO DE LA META EN EXÁMENES Y CONCLUSIONES DE NIVEL.</t>
  </si>
  <si>
    <t>Total de exámenes del MEVyT aplicados en cualquier formato en el periodo t</t>
  </si>
  <si>
    <t>Nota: Favor de NO modificar el archivo, solo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</si>
</sst>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Montserrat"/>
      <family val="3"/>
    </font>
    <font>
      <sz val="18"/>
      <color theme="1"/>
      <name val="Montserrat"/>
      <family val="3"/>
    </font>
    <font>
      <sz val="12"/>
      <color theme="1"/>
      <name val="Montserrat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Montserrat"/>
      <family val="3"/>
    </font>
    <font>
      <b/>
      <sz val="18"/>
      <name val="Montserrat"/>
      <family val="3"/>
    </font>
    <font>
      <b/>
      <sz val="24"/>
      <name val="Montserrat"/>
      <family val="3"/>
    </font>
    <font>
      <b/>
      <sz val="30"/>
      <color theme="1"/>
      <name val="Montserrat"/>
      <family val="3"/>
    </font>
    <font>
      <b/>
      <sz val="30"/>
      <color theme="0"/>
      <name val="Montserrat"/>
      <family val="3"/>
    </font>
    <font>
      <b/>
      <sz val="25"/>
      <color theme="1"/>
      <name val="Montserrat"/>
      <family val="3"/>
    </font>
    <font>
      <b/>
      <sz val="25"/>
      <color theme="0"/>
      <name val="Montserrat"/>
      <family val="3"/>
    </font>
    <font>
      <b/>
      <sz val="24"/>
      <color theme="0"/>
      <name val="Montserrat"/>
      <family val="3"/>
    </font>
    <font>
      <b/>
      <sz val="29"/>
      <color theme="0"/>
      <name val="Montserrat"/>
      <family val="3"/>
    </font>
    <font>
      <b/>
      <sz val="29"/>
      <color theme="1"/>
      <name val="Montserrat"/>
      <family val="3"/>
    </font>
    <font>
      <sz val="29"/>
      <color theme="1"/>
      <name val="Montserrat"/>
      <family val="3"/>
    </font>
    <font>
      <sz val="30"/>
      <name val="Montserrat"/>
      <family val="3"/>
    </font>
    <font>
      <b/>
      <sz val="30"/>
      <name val="Montserrat"/>
      <family val="3"/>
    </font>
    <font>
      <sz val="30"/>
      <color theme="1"/>
      <name val="Montserrat"/>
      <family val="3"/>
    </font>
    <font>
      <sz val="25"/>
      <color theme="1"/>
      <name val="Montserrat"/>
      <family val="3"/>
    </font>
    <font>
      <b/>
      <sz val="38"/>
      <color theme="1"/>
      <name val="Montserrat"/>
      <family val="3"/>
    </font>
    <font>
      <sz val="38"/>
      <color theme="1"/>
      <name val="Montserrat"/>
      <family val="3"/>
    </font>
    <font>
      <b/>
      <sz val="38"/>
      <color theme="0"/>
      <name val="Montserrat"/>
      <family val="3"/>
    </font>
    <font>
      <b/>
      <sz val="40"/>
      <color theme="1"/>
      <name val="Montserrat"/>
      <family val="3"/>
    </font>
    <font>
      <b/>
      <sz val="23"/>
      <name val="Montserrat"/>
      <family val="3"/>
    </font>
    <font>
      <b/>
      <sz val="40"/>
      <name val="Montserrat"/>
      <family val="3"/>
    </font>
    <font>
      <sz val="40"/>
      <name val="Montserrat"/>
      <family val="3"/>
    </font>
    <font>
      <b/>
      <sz val="30"/>
      <color rgb="FF000000"/>
      <name val="Montserrat"/>
      <family val="3"/>
    </font>
    <font>
      <b/>
      <sz val="40"/>
      <color rgb="FF000000"/>
      <name val="Montserrat"/>
      <family val="3"/>
    </font>
    <font>
      <sz val="40"/>
      <color theme="1"/>
      <name val="Montserrat"/>
      <family val="3"/>
    </font>
    <font>
      <b/>
      <sz val="40"/>
      <color theme="0"/>
      <name val="Montserrat"/>
      <family val="3"/>
    </font>
    <font>
      <b/>
      <sz val="50"/>
      <color theme="1"/>
      <name val="Montserrat"/>
      <family val="3"/>
    </font>
    <font>
      <b/>
      <sz val="60"/>
      <color theme="0"/>
      <name val="Montserrat"/>
      <family val="3"/>
    </font>
    <font>
      <b/>
      <sz val="35"/>
      <name val="Montserrat"/>
      <family val="3"/>
    </font>
    <font>
      <b/>
      <sz val="35"/>
      <color theme="1"/>
      <name val="Montserrat"/>
      <family val="3"/>
    </font>
    <font>
      <sz val="35"/>
      <color theme="1"/>
      <name val="Montserrat"/>
      <family val="3"/>
    </font>
    <font>
      <b/>
      <sz val="50"/>
      <name val="Montserrat"/>
      <family val="3"/>
    </font>
    <font>
      <sz val="50"/>
      <name val="Montserrat"/>
      <family val="3"/>
    </font>
    <font>
      <sz val="50"/>
      <color theme="1"/>
      <name val="Montserrat"/>
      <family val="3"/>
    </font>
    <font>
      <b/>
      <sz val="29"/>
      <name val="Montserrat"/>
      <family val="3"/>
    </font>
    <font>
      <b/>
      <sz val="40"/>
      <name val="Montserrat"/>
    </font>
    <font>
      <b/>
      <sz val="60"/>
      <name val="Montserrat"/>
      <family val="3"/>
    </font>
    <font>
      <sz val="30"/>
      <color rgb="FF000000"/>
      <name val="Montserrat"/>
    </font>
    <font>
      <sz val="30"/>
      <color rgb="FF000000"/>
      <name val="Montserrat"/>
      <family val="3"/>
    </font>
  </fonts>
  <fills count="32">
    <fill>
      <patternFill patternType="none"/>
    </fill>
    <fill>
      <patternFill patternType="gray125"/>
    </fill>
    <fill>
      <patternFill patternType="gray0625">
        <fgColor theme="0" tint="-0.34998626667073579"/>
        <bgColor theme="0"/>
      </patternFill>
    </fill>
    <fill>
      <patternFill patternType="solid">
        <fgColor rgb="FF1B5542"/>
        <bgColor theme="9"/>
      </patternFill>
    </fill>
    <fill>
      <patternFill patternType="solid">
        <fgColor theme="0"/>
        <bgColor theme="9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8D4A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B5542"/>
        <bgColor indexed="64"/>
      </patternFill>
    </fill>
    <fill>
      <patternFill patternType="solid">
        <fgColor theme="0"/>
        <bgColor rgb="FF1B5542"/>
      </patternFill>
    </fill>
    <fill>
      <patternFill patternType="solid">
        <fgColor theme="9" tint="-0.249977111117893"/>
        <b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theme="9"/>
      </patternFill>
    </fill>
    <fill>
      <patternFill patternType="solid">
        <fgColor rgb="FFDDEBF7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5" tint="0.79998168889431442"/>
        <b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theme="9"/>
      </patternFill>
    </fill>
    <fill>
      <patternFill patternType="solid">
        <fgColor rgb="FFBC1097"/>
        <bgColor indexed="64"/>
      </patternFill>
    </fill>
    <fill>
      <patternFill patternType="solid">
        <fgColor theme="0" tint="-0.14999847407452621"/>
        <bgColor rgb="FF1B5542"/>
      </patternFill>
    </fill>
    <fill>
      <patternFill patternType="solid">
        <fgColor rgb="FF85090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1B5542"/>
      </patternFill>
    </fill>
    <fill>
      <patternFill patternType="solid">
        <fgColor rgb="FFE2EFDA"/>
        <bgColor indexed="64"/>
      </patternFill>
    </fill>
    <fill>
      <patternFill patternType="solid">
        <fgColor rgb="FFD9D9D9"/>
        <bgColor rgb="FF1B5542"/>
      </patternFill>
    </fill>
    <fill>
      <patternFill patternType="solid">
        <fgColor rgb="FFFFFFFF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/>
      <diagonal/>
    </border>
    <border>
      <left style="thin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medium">
        <color rgb="FF80808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</cellStyleXfs>
  <cellXfs count="303">
    <xf numFmtId="0" fontId="0" fillId="0" borderId="0" xfId="0"/>
    <xf numFmtId="0" fontId="6" fillId="0" borderId="23" xfId="2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3" fontId="20" fillId="13" borderId="3" xfId="0" applyNumberFormat="1" applyFont="1" applyFill="1" applyBorder="1" applyAlignment="1" applyProtection="1">
      <alignment horizontal="center" vertical="center" wrapText="1"/>
      <protection locked="0"/>
    </xf>
    <xf numFmtId="3" fontId="20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justify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3" fontId="20" fillId="0" borderId="16" xfId="0" applyNumberFormat="1" applyFont="1" applyBorder="1" applyAlignment="1" applyProtection="1">
      <alignment horizontal="center" vertical="center" wrapText="1"/>
      <protection locked="0"/>
    </xf>
    <xf numFmtId="3" fontId="20" fillId="0" borderId="3" xfId="0" applyNumberFormat="1" applyFont="1" applyBorder="1" applyAlignment="1" applyProtection="1">
      <alignment horizontal="center" vertical="center" wrapText="1"/>
      <protection locked="0"/>
    </xf>
    <xf numFmtId="3" fontId="20" fillId="0" borderId="17" xfId="0" applyNumberFormat="1" applyFont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6" fillId="9" borderId="0" xfId="0" applyFont="1" applyFill="1" applyAlignment="1" applyProtection="1">
      <alignment vertical="center" wrapText="1"/>
      <protection locked="0"/>
    </xf>
    <xf numFmtId="3" fontId="21" fillId="15" borderId="10" xfId="0" applyNumberFormat="1" applyFont="1" applyFill="1" applyBorder="1" applyAlignment="1" applyProtection="1">
      <alignment horizontal="center" vertical="center" wrapText="1"/>
      <protection locked="0"/>
    </xf>
    <xf numFmtId="3" fontId="21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1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15" borderId="12" xfId="0" applyFont="1" applyFill="1" applyBorder="1" applyAlignment="1" applyProtection="1">
      <alignment horizontal="center" vertical="center" wrapText="1"/>
      <protection locked="0"/>
    </xf>
    <xf numFmtId="3" fontId="21" fillId="15" borderId="41" xfId="0" applyNumberFormat="1" applyFont="1" applyFill="1" applyBorder="1" applyAlignment="1" applyProtection="1">
      <alignment horizontal="center" vertical="center" wrapText="1"/>
      <protection locked="0"/>
    </xf>
    <xf numFmtId="3" fontId="21" fillId="15" borderId="43" xfId="0" applyNumberFormat="1" applyFont="1" applyFill="1" applyBorder="1" applyAlignment="1" applyProtection="1">
      <alignment horizontal="center" vertical="center" wrapText="1"/>
      <protection locked="0"/>
    </xf>
    <xf numFmtId="3" fontId="21" fillId="15" borderId="42" xfId="0" applyNumberFormat="1" applyFont="1" applyFill="1" applyBorder="1" applyAlignment="1" applyProtection="1">
      <alignment horizontal="center" vertical="center" wrapText="1"/>
      <protection locked="0"/>
    </xf>
    <xf numFmtId="3" fontId="21" fillId="15" borderId="44" xfId="0" applyNumberFormat="1" applyFont="1" applyFill="1" applyBorder="1" applyAlignment="1" applyProtection="1">
      <alignment horizontal="center" vertical="center" wrapText="1"/>
      <protection locked="0"/>
    </xf>
    <xf numFmtId="0" fontId="21" fillId="15" borderId="8" xfId="0" applyFont="1" applyFill="1" applyBorder="1" applyAlignment="1" applyProtection="1">
      <alignment horizontal="center" vertical="center" wrapText="1"/>
      <protection locked="0"/>
    </xf>
    <xf numFmtId="3" fontId="21" fillId="15" borderId="39" xfId="0" applyNumberFormat="1" applyFont="1" applyFill="1" applyBorder="1" applyAlignment="1" applyProtection="1">
      <alignment horizontal="center" vertical="center" wrapText="1"/>
      <protection locked="0"/>
    </xf>
    <xf numFmtId="3" fontId="21" fillId="15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justify" vertical="center" wrapText="1"/>
      <protection locked="0"/>
    </xf>
    <xf numFmtId="3" fontId="20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0" fontId="13" fillId="0" borderId="0" xfId="1" applyNumberFormat="1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justify" vertical="center" wrapText="1"/>
    </xf>
    <xf numFmtId="3" fontId="21" fillId="0" borderId="0" xfId="0" applyNumberFormat="1" applyFont="1" applyAlignment="1" applyProtection="1">
      <alignment horizontal="center" vertical="center" wrapText="1"/>
      <protection locked="0"/>
    </xf>
    <xf numFmtId="164" fontId="10" fillId="0" borderId="0" xfId="0" applyNumberFormat="1" applyFont="1" applyAlignment="1">
      <alignment horizontal="justify" vertical="center" wrapText="1"/>
    </xf>
    <xf numFmtId="164" fontId="21" fillId="0" borderId="0" xfId="0" applyNumberFormat="1" applyFont="1" applyAlignment="1">
      <alignment horizontal="center" vertical="center" wrapText="1"/>
    </xf>
    <xf numFmtId="164" fontId="21" fillId="0" borderId="0" xfId="0" applyNumberFormat="1" applyFont="1" applyAlignment="1">
      <alignment horizontal="justify" vertical="center" wrapText="1"/>
    </xf>
    <xf numFmtId="164" fontId="11" fillId="0" borderId="0" xfId="0" applyNumberFormat="1" applyFont="1" applyAlignment="1">
      <alignment horizontal="center"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3" fontId="30" fillId="14" borderId="2" xfId="0" applyNumberFormat="1" applyFont="1" applyFill="1" applyBorder="1" applyAlignment="1" applyProtection="1">
      <alignment horizontal="center" vertical="center" wrapText="1"/>
      <protection locked="0"/>
    </xf>
    <xf numFmtId="3" fontId="30" fillId="14" borderId="5" xfId="0" applyNumberFormat="1" applyFont="1" applyFill="1" applyBorder="1" applyAlignment="1" applyProtection="1">
      <alignment horizontal="center" vertical="center" wrapText="1"/>
      <protection locked="0"/>
    </xf>
    <xf numFmtId="3" fontId="30" fillId="13" borderId="3" xfId="0" applyNumberFormat="1" applyFont="1" applyFill="1" applyBorder="1" applyAlignment="1" applyProtection="1">
      <alignment horizontal="center" vertical="center" wrapText="1"/>
      <protection locked="0"/>
    </xf>
    <xf numFmtId="3" fontId="30" fillId="13" borderId="5" xfId="0" applyNumberFormat="1" applyFont="1" applyFill="1" applyBorder="1" applyAlignment="1" applyProtection="1">
      <alignment horizontal="center" vertical="center" wrapText="1"/>
      <protection locked="0"/>
    </xf>
    <xf numFmtId="3" fontId="30" fillId="14" borderId="16" xfId="0" applyNumberFormat="1" applyFont="1" applyFill="1" applyBorder="1" applyAlignment="1" applyProtection="1">
      <alignment horizontal="center" vertical="center" wrapText="1"/>
      <protection locked="0"/>
    </xf>
    <xf numFmtId="3" fontId="30" fillId="14" borderId="17" xfId="0" applyNumberFormat="1" applyFont="1" applyFill="1" applyBorder="1" applyAlignment="1" applyProtection="1">
      <alignment horizontal="center" vertical="center" wrapText="1"/>
      <protection locked="0"/>
    </xf>
    <xf numFmtId="3" fontId="33" fillId="14" borderId="17" xfId="0" applyNumberFormat="1" applyFont="1" applyFill="1" applyBorder="1" applyAlignment="1" applyProtection="1">
      <alignment horizontal="center" vertical="center" wrapText="1"/>
      <protection locked="0"/>
    </xf>
    <xf numFmtId="3" fontId="30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30" fillId="6" borderId="5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16" xfId="0" applyNumberFormat="1" applyFont="1" applyBorder="1" applyAlignment="1" applyProtection="1">
      <alignment horizontal="center" vertical="center" wrapText="1"/>
      <protection locked="0"/>
    </xf>
    <xf numFmtId="3" fontId="30" fillId="0" borderId="17" xfId="0" applyNumberFormat="1" applyFont="1" applyBorder="1" applyAlignment="1" applyProtection="1">
      <alignment horizontal="center" vertical="center" wrapText="1"/>
      <protection locked="0"/>
    </xf>
    <xf numFmtId="3" fontId="30" fillId="18" borderId="3" xfId="0" applyNumberFormat="1" applyFont="1" applyFill="1" applyBorder="1" applyAlignment="1" applyProtection="1">
      <alignment horizontal="center" vertical="center" wrapText="1"/>
      <protection locked="0"/>
    </xf>
    <xf numFmtId="3" fontId="30" fillId="18" borderId="5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29" fillId="4" borderId="20" xfId="0" applyFont="1" applyFill="1" applyBorder="1" applyAlignment="1" applyProtection="1">
      <alignment horizontal="center" vertical="center" wrapText="1"/>
      <protection locked="0"/>
    </xf>
    <xf numFmtId="0" fontId="29" fillId="4" borderId="21" xfId="0" applyFont="1" applyFill="1" applyBorder="1" applyAlignment="1" applyProtection="1">
      <alignment horizontal="center" vertical="center" wrapText="1"/>
      <protection locked="0"/>
    </xf>
    <xf numFmtId="0" fontId="27" fillId="12" borderId="7" xfId="0" applyFont="1" applyFill="1" applyBorder="1" applyAlignment="1" applyProtection="1">
      <alignment horizontal="center" vertical="center" wrapText="1"/>
      <protection locked="0"/>
    </xf>
    <xf numFmtId="0" fontId="29" fillId="4" borderId="29" xfId="0" applyFont="1" applyFill="1" applyBorder="1" applyAlignment="1" applyProtection="1">
      <alignment horizontal="center" vertical="center" wrapText="1"/>
      <protection locked="0"/>
    </xf>
    <xf numFmtId="0" fontId="29" fillId="4" borderId="28" xfId="0" applyFont="1" applyFill="1" applyBorder="1" applyAlignment="1" applyProtection="1">
      <alignment horizontal="center" vertical="center" wrapText="1"/>
      <protection locked="0"/>
    </xf>
    <xf numFmtId="0" fontId="34" fillId="8" borderId="1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0" fontId="3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justify" vertical="center" wrapText="1"/>
      <protection locked="0"/>
    </xf>
    <xf numFmtId="0" fontId="33" fillId="0" borderId="6" xfId="0" applyFont="1" applyBorder="1" applyAlignment="1" applyProtection="1">
      <alignment horizontal="justify" vertical="center" wrapText="1"/>
      <protection locked="0"/>
    </xf>
    <xf numFmtId="0" fontId="33" fillId="0" borderId="3" xfId="0" applyFont="1" applyBorder="1" applyAlignment="1" applyProtection="1">
      <alignment horizontal="justify" vertical="center" wrapText="1"/>
      <protection locked="0"/>
    </xf>
    <xf numFmtId="3" fontId="29" fillId="9" borderId="43" xfId="0" applyNumberFormat="1" applyFont="1" applyFill="1" applyBorder="1" applyAlignment="1" applyProtection="1">
      <alignment horizontal="justify" vertical="center" wrapText="1"/>
      <protection locked="0"/>
    </xf>
    <xf numFmtId="3" fontId="30" fillId="9" borderId="44" xfId="0" applyNumberFormat="1" applyFont="1" applyFill="1" applyBorder="1" applyAlignment="1" applyProtection="1">
      <alignment horizontal="justify" vertical="center" wrapText="1"/>
      <protection locked="0"/>
    </xf>
    <xf numFmtId="3" fontId="30" fillId="9" borderId="43" xfId="0" applyNumberFormat="1" applyFont="1" applyFill="1" applyBorder="1" applyAlignment="1" applyProtection="1">
      <alignment horizontal="justify" vertical="center" wrapText="1"/>
      <protection locked="0"/>
    </xf>
    <xf numFmtId="3" fontId="29" fillId="9" borderId="44" xfId="0" applyNumberFormat="1" applyFont="1" applyFill="1" applyBorder="1" applyAlignment="1" applyProtection="1">
      <alignment horizontal="justify" vertical="center" wrapText="1"/>
      <protection locked="0"/>
    </xf>
    <xf numFmtId="0" fontId="27" fillId="4" borderId="20" xfId="0" applyFont="1" applyFill="1" applyBorder="1" applyAlignment="1" applyProtection="1">
      <alignment horizontal="center" vertical="center" wrapText="1"/>
      <protection locked="0"/>
    </xf>
    <xf numFmtId="0" fontId="27" fillId="4" borderId="21" xfId="0" applyFont="1" applyFill="1" applyBorder="1" applyAlignment="1" applyProtection="1">
      <alignment horizontal="center" vertical="center" wrapText="1"/>
      <protection locked="0"/>
    </xf>
    <xf numFmtId="0" fontId="27" fillId="4" borderId="22" xfId="0" applyFont="1" applyFill="1" applyBorder="1" applyAlignment="1" applyProtection="1">
      <alignment horizontal="center" vertical="center" wrapText="1"/>
      <protection locked="0"/>
    </xf>
    <xf numFmtId="0" fontId="27" fillId="4" borderId="38" xfId="0" applyFont="1" applyFill="1" applyBorder="1" applyAlignment="1" applyProtection="1">
      <alignment horizontal="center" vertical="center" wrapText="1"/>
      <protection locked="0"/>
    </xf>
    <xf numFmtId="0" fontId="27" fillId="4" borderId="28" xfId="0" applyFont="1" applyFill="1" applyBorder="1" applyAlignment="1" applyProtection="1">
      <alignment horizontal="center" vertical="center" wrapText="1"/>
      <protection locked="0"/>
    </xf>
    <xf numFmtId="0" fontId="29" fillId="4" borderId="7" xfId="0" applyFont="1" applyFill="1" applyBorder="1" applyAlignment="1" applyProtection="1">
      <alignment horizontal="center" vertical="center" wrapText="1"/>
      <protection locked="0"/>
    </xf>
    <xf numFmtId="0" fontId="29" fillId="4" borderId="0" xfId="0" applyFont="1" applyFill="1" applyAlignment="1" applyProtection="1">
      <alignment horizontal="center" vertical="center" wrapText="1"/>
      <protection locked="0"/>
    </xf>
    <xf numFmtId="10" fontId="34" fillId="6" borderId="0" xfId="0" applyNumberFormat="1" applyFont="1" applyFill="1" applyAlignment="1">
      <alignment horizontal="center" vertical="center"/>
    </xf>
    <xf numFmtId="0" fontId="29" fillId="4" borderId="13" xfId="0" applyFont="1" applyFill="1" applyBorder="1" applyAlignment="1" applyProtection="1">
      <alignment horizontal="center" vertical="center" wrapText="1"/>
      <protection locked="0"/>
    </xf>
    <xf numFmtId="3" fontId="30" fillId="15" borderId="16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2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35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17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5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36" xfId="0" applyNumberFormat="1" applyFont="1" applyFill="1" applyBorder="1" applyAlignment="1" applyProtection="1">
      <alignment horizontal="center" vertical="center" wrapText="1"/>
      <protection locked="0"/>
    </xf>
    <xf numFmtId="3" fontId="21" fillId="9" borderId="1" xfId="0" applyNumberFormat="1" applyFont="1" applyFill="1" applyBorder="1" applyAlignment="1" applyProtection="1">
      <alignment horizontal="center" vertical="center" wrapText="1"/>
      <protection locked="0"/>
    </xf>
    <xf numFmtId="3" fontId="21" fillId="9" borderId="41" xfId="0" applyNumberFormat="1" applyFont="1" applyFill="1" applyBorder="1" applyAlignment="1" applyProtection="1">
      <alignment horizontal="center" vertical="center" wrapText="1"/>
      <protection locked="0"/>
    </xf>
    <xf numFmtId="3" fontId="21" fillId="9" borderId="42" xfId="0" applyNumberFormat="1" applyFont="1" applyFill="1" applyBorder="1" applyAlignment="1" applyProtection="1">
      <alignment horizontal="center" vertical="center" wrapText="1"/>
      <protection locked="0"/>
    </xf>
    <xf numFmtId="3" fontId="21" fillId="9" borderId="10" xfId="0" applyNumberFormat="1" applyFont="1" applyFill="1" applyBorder="1" applyAlignment="1" applyProtection="1">
      <alignment horizontal="center" vertical="center" wrapText="1"/>
      <protection locked="0"/>
    </xf>
    <xf numFmtId="3" fontId="32" fillId="9" borderId="43" xfId="0" applyNumberFormat="1" applyFont="1" applyFill="1" applyBorder="1" applyAlignment="1" applyProtection="1">
      <alignment horizontal="center" vertical="center" wrapText="1"/>
      <protection locked="0"/>
    </xf>
    <xf numFmtId="3" fontId="32" fillId="9" borderId="44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 applyProtection="1">
      <alignment horizontal="center" vertical="center" wrapText="1" shrinkToFit="1"/>
      <protection locked="0"/>
    </xf>
    <xf numFmtId="0" fontId="4" fillId="9" borderId="0" xfId="0" applyFont="1" applyFill="1" applyAlignment="1" applyProtection="1">
      <alignment vertical="center"/>
      <protection locked="0"/>
    </xf>
    <xf numFmtId="0" fontId="24" fillId="9" borderId="0" xfId="0" applyFont="1" applyFill="1" applyAlignment="1" applyProtection="1">
      <alignment vertical="center" wrapText="1" shrinkToFit="1"/>
      <protection locked="0"/>
    </xf>
    <xf numFmtId="0" fontId="37" fillId="5" borderId="39" xfId="0" applyFont="1" applyFill="1" applyBorder="1" applyAlignment="1" applyProtection="1">
      <alignment horizontal="center" vertical="center" wrapText="1" shrinkToFit="1"/>
      <protection locked="0"/>
    </xf>
    <xf numFmtId="0" fontId="38" fillId="9" borderId="0" xfId="0" applyFont="1" applyFill="1" applyAlignment="1" applyProtection="1">
      <alignment vertical="center" wrapText="1" shrinkToFit="1"/>
      <protection locked="0"/>
    </xf>
    <xf numFmtId="0" fontId="39" fillId="0" borderId="0" xfId="0" applyFont="1" applyAlignment="1" applyProtection="1">
      <alignment vertical="center"/>
      <protection locked="0"/>
    </xf>
    <xf numFmtId="0" fontId="37" fillId="16" borderId="39" xfId="0" applyFont="1" applyFill="1" applyBorder="1" applyAlignment="1" applyProtection="1">
      <alignment horizontal="center" vertical="center" wrapText="1" shrinkToFit="1"/>
      <protection locked="0"/>
    </xf>
    <xf numFmtId="3" fontId="30" fillId="21" borderId="16" xfId="0" applyNumberFormat="1" applyFont="1" applyFill="1" applyBorder="1" applyAlignment="1" applyProtection="1">
      <alignment horizontal="center" vertical="center" wrapText="1"/>
      <protection locked="0"/>
    </xf>
    <xf numFmtId="3" fontId="30" fillId="21" borderId="17" xfId="0" applyNumberFormat="1" applyFont="1" applyFill="1" applyBorder="1" applyAlignment="1" applyProtection="1">
      <alignment horizontal="center" vertical="center" wrapText="1"/>
      <protection locked="0"/>
    </xf>
    <xf numFmtId="3" fontId="20" fillId="21" borderId="16" xfId="0" applyNumberFormat="1" applyFont="1" applyFill="1" applyBorder="1" applyAlignment="1" applyProtection="1">
      <alignment horizontal="center" vertical="center" wrapText="1"/>
      <protection locked="0"/>
    </xf>
    <xf numFmtId="3" fontId="20" fillId="21" borderId="17" xfId="0" applyNumberFormat="1" applyFont="1" applyFill="1" applyBorder="1" applyAlignment="1" applyProtection="1">
      <alignment horizontal="center" vertical="center" wrapText="1"/>
      <protection locked="0"/>
    </xf>
    <xf numFmtId="3" fontId="40" fillId="26" borderId="8" xfId="0" applyNumberFormat="1" applyFont="1" applyFill="1" applyBorder="1" applyAlignment="1" applyProtection="1">
      <alignment horizontal="center" vertical="center" wrapText="1"/>
      <protection locked="0"/>
    </xf>
    <xf numFmtId="3" fontId="40" fillId="26" borderId="12" xfId="0" applyNumberFormat="1" applyFont="1" applyFill="1" applyBorder="1" applyAlignment="1" applyProtection="1">
      <alignment horizontal="center" vertical="center" wrapText="1"/>
      <protection locked="0"/>
    </xf>
    <xf numFmtId="0" fontId="40" fillId="26" borderId="12" xfId="0" applyFont="1" applyFill="1" applyBorder="1" applyAlignment="1" applyProtection="1">
      <alignment horizontal="center" vertical="center" wrapText="1"/>
      <protection locked="0"/>
    </xf>
    <xf numFmtId="3" fontId="40" fillId="26" borderId="43" xfId="0" applyNumberFormat="1" applyFont="1" applyFill="1" applyBorder="1" applyAlignment="1" applyProtection="1">
      <alignment horizontal="center" vertical="center" wrapText="1"/>
      <protection locked="0"/>
    </xf>
    <xf numFmtId="3" fontId="40" fillId="26" borderId="44" xfId="0" applyNumberFormat="1" applyFont="1" applyFill="1" applyBorder="1" applyAlignment="1" applyProtection="1">
      <alignment horizontal="center" vertical="center" wrapText="1"/>
      <protection locked="0"/>
    </xf>
    <xf numFmtId="3" fontId="41" fillId="0" borderId="0" xfId="0" applyNumberFormat="1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vertical="center"/>
      <protection locked="0"/>
    </xf>
    <xf numFmtId="0" fontId="40" fillId="26" borderId="8" xfId="0" applyFont="1" applyFill="1" applyBorder="1" applyAlignment="1" applyProtection="1">
      <alignment horizontal="center" vertical="center" wrapText="1"/>
      <protection locked="0"/>
    </xf>
    <xf numFmtId="3" fontId="40" fillId="26" borderId="10" xfId="0" applyNumberFormat="1" applyFont="1" applyFill="1" applyBorder="1" applyAlignment="1" applyProtection="1">
      <alignment horizontal="center" vertical="center" wrapText="1"/>
      <protection locked="0"/>
    </xf>
    <xf numFmtId="3" fontId="40" fillId="26" borderId="42" xfId="0" applyNumberFormat="1" applyFont="1" applyFill="1" applyBorder="1" applyAlignment="1" applyProtection="1">
      <alignment horizontal="center" vertical="center" wrapText="1"/>
      <protection locked="0"/>
    </xf>
    <xf numFmtId="3" fontId="40" fillId="26" borderId="1" xfId="0" applyNumberFormat="1" applyFont="1" applyFill="1" applyBorder="1" applyAlignment="1" applyProtection="1">
      <alignment horizontal="center" vertical="center" wrapText="1"/>
      <protection locked="0"/>
    </xf>
    <xf numFmtId="3" fontId="40" fillId="26" borderId="41" xfId="0" applyNumberFormat="1" applyFont="1" applyFill="1" applyBorder="1" applyAlignment="1" applyProtection="1">
      <alignment horizontal="center" vertical="center" wrapText="1"/>
      <protection locked="0"/>
    </xf>
    <xf numFmtId="0" fontId="37" fillId="27" borderId="0" xfId="0" applyFont="1" applyFill="1" applyAlignment="1" applyProtection="1">
      <alignment horizontal="center" vertical="center" wrapText="1" shrinkToFit="1"/>
      <protection locked="0"/>
    </xf>
    <xf numFmtId="3" fontId="29" fillId="29" borderId="39" xfId="0" applyNumberFormat="1" applyFont="1" applyFill="1" applyBorder="1" applyAlignment="1" applyProtection="1">
      <alignment horizontal="center" vertical="center" wrapText="1"/>
      <protection locked="0"/>
    </xf>
    <xf numFmtId="3" fontId="21" fillId="29" borderId="39" xfId="0" applyNumberFormat="1" applyFont="1" applyFill="1" applyBorder="1" applyAlignment="1" applyProtection="1">
      <alignment horizontal="center" vertical="center" wrapText="1"/>
      <protection locked="0"/>
    </xf>
    <xf numFmtId="3" fontId="29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21" fillId="29" borderId="12" xfId="0" applyFont="1" applyFill="1" applyBorder="1" applyAlignment="1" applyProtection="1">
      <alignment horizontal="center" vertical="center" wrapText="1"/>
      <protection locked="0"/>
    </xf>
    <xf numFmtId="3" fontId="29" fillId="29" borderId="43" xfId="0" applyNumberFormat="1" applyFont="1" applyFill="1" applyBorder="1" applyAlignment="1" applyProtection="1">
      <alignment horizontal="center" vertical="center" wrapText="1"/>
      <protection locked="0"/>
    </xf>
    <xf numFmtId="3" fontId="29" fillId="29" borderId="44" xfId="0" applyNumberFormat="1" applyFont="1" applyFill="1" applyBorder="1" applyAlignment="1" applyProtection="1">
      <alignment horizontal="center" vertical="center" wrapText="1"/>
      <protection locked="0"/>
    </xf>
    <xf numFmtId="3" fontId="32" fillId="29" borderId="43" xfId="0" applyNumberFormat="1" applyFont="1" applyFill="1" applyBorder="1" applyAlignment="1" applyProtection="1">
      <alignment horizontal="center" vertical="center" wrapText="1"/>
      <protection locked="0"/>
    </xf>
    <xf numFmtId="3" fontId="32" fillId="29" borderId="44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 shrinkToFit="1"/>
      <protection locked="0"/>
    </xf>
    <xf numFmtId="0" fontId="21" fillId="0" borderId="37" xfId="0" applyFont="1" applyBorder="1" applyAlignment="1" applyProtection="1">
      <alignment horizontal="center" vertical="center" wrapText="1" shrinkToFit="1"/>
      <protection locked="0"/>
    </xf>
    <xf numFmtId="3" fontId="3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30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 vertical="center" wrapText="1" shrinkToFit="1"/>
      <protection locked="0"/>
    </xf>
    <xf numFmtId="3" fontId="40" fillId="15" borderId="10" xfId="0" applyNumberFormat="1" applyFont="1" applyFill="1" applyBorder="1" applyAlignment="1" applyProtection="1">
      <alignment horizontal="center" vertical="center" wrapText="1"/>
      <protection locked="0"/>
    </xf>
    <xf numFmtId="3" fontId="40" fillId="15" borderId="41" xfId="0" applyNumberFormat="1" applyFont="1" applyFill="1" applyBorder="1" applyAlignment="1" applyProtection="1">
      <alignment horizontal="center" vertical="center" wrapText="1"/>
      <protection locked="0"/>
    </xf>
    <xf numFmtId="3" fontId="40" fillId="15" borderId="42" xfId="0" applyNumberFormat="1" applyFont="1" applyFill="1" applyBorder="1" applyAlignment="1" applyProtection="1">
      <alignment horizontal="center" vertical="center" wrapText="1"/>
      <protection locked="0"/>
    </xf>
    <xf numFmtId="0" fontId="40" fillId="29" borderId="8" xfId="0" applyFont="1" applyFill="1" applyBorder="1" applyAlignment="1" applyProtection="1">
      <alignment horizontal="center"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3" fontId="30" fillId="0" borderId="5" xfId="0" applyNumberFormat="1" applyFont="1" applyBorder="1" applyAlignment="1" applyProtection="1">
      <alignment horizontal="center" vertical="center" wrapText="1"/>
      <protection locked="0"/>
    </xf>
    <xf numFmtId="3" fontId="45" fillId="29" borderId="8" xfId="0" applyNumberFormat="1" applyFont="1" applyFill="1" applyBorder="1" applyAlignment="1" applyProtection="1">
      <alignment horizontal="center" vertical="center" wrapText="1"/>
      <protection locked="0"/>
    </xf>
    <xf numFmtId="3" fontId="40" fillId="29" borderId="8" xfId="0" applyNumberFormat="1" applyFont="1" applyFill="1" applyBorder="1" applyAlignment="1" applyProtection="1">
      <alignment horizontal="center" vertical="center" wrapText="1"/>
      <protection locked="0"/>
    </xf>
    <xf numFmtId="3" fontId="45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40" fillId="29" borderId="12" xfId="0" applyFont="1" applyFill="1" applyBorder="1" applyAlignment="1" applyProtection="1">
      <alignment horizontal="center" vertical="center" wrapText="1"/>
      <protection locked="0"/>
    </xf>
    <xf numFmtId="3" fontId="45" fillId="29" borderId="39" xfId="0" applyNumberFormat="1" applyFont="1" applyFill="1" applyBorder="1" applyAlignment="1" applyProtection="1">
      <alignment horizontal="center" vertical="center" wrapText="1"/>
      <protection locked="0"/>
    </xf>
    <xf numFmtId="3" fontId="40" fillId="29" borderId="39" xfId="0" applyNumberFormat="1" applyFont="1" applyFill="1" applyBorder="1" applyAlignment="1" applyProtection="1">
      <alignment horizontal="center" vertical="center" wrapText="1"/>
      <protection locked="0"/>
    </xf>
    <xf numFmtId="3" fontId="40" fillId="29" borderId="12" xfId="0" applyNumberFormat="1" applyFont="1" applyFill="1" applyBorder="1" applyAlignment="1" applyProtection="1">
      <alignment horizontal="center" vertical="center" wrapText="1"/>
      <protection locked="0"/>
    </xf>
    <xf numFmtId="3" fontId="45" fillId="29" borderId="43" xfId="0" applyNumberFormat="1" applyFont="1" applyFill="1" applyBorder="1" applyAlignment="1" applyProtection="1">
      <alignment horizontal="center" vertical="center" wrapText="1"/>
      <protection locked="0"/>
    </xf>
    <xf numFmtId="3" fontId="40" fillId="29" borderId="43" xfId="0" applyNumberFormat="1" applyFont="1" applyFill="1" applyBorder="1" applyAlignment="1" applyProtection="1">
      <alignment horizontal="center" vertical="center" wrapText="1"/>
      <protection locked="0"/>
    </xf>
    <xf numFmtId="3" fontId="45" fillId="29" borderId="44" xfId="0" applyNumberFormat="1" applyFont="1" applyFill="1" applyBorder="1" applyAlignment="1" applyProtection="1">
      <alignment horizontal="center" vertical="center" wrapText="1"/>
      <protection locked="0"/>
    </xf>
    <xf numFmtId="3" fontId="40" fillId="29" borderId="44" xfId="0" applyNumberFormat="1" applyFont="1" applyFill="1" applyBorder="1" applyAlignment="1" applyProtection="1">
      <alignment horizontal="center" vertical="center" wrapText="1"/>
      <protection locked="0"/>
    </xf>
    <xf numFmtId="3" fontId="46" fillId="31" borderId="63" xfId="0" applyNumberFormat="1" applyFont="1" applyFill="1" applyBorder="1" applyAlignment="1">
      <alignment horizontal="center" vertical="center"/>
    </xf>
    <xf numFmtId="0" fontId="46" fillId="31" borderId="63" xfId="0" applyFont="1" applyFill="1" applyBorder="1" applyAlignment="1">
      <alignment horizontal="center" vertical="center"/>
    </xf>
    <xf numFmtId="0" fontId="47" fillId="29" borderId="12" xfId="0" applyFont="1" applyFill="1" applyBorder="1" applyAlignment="1" applyProtection="1">
      <alignment horizontal="center" vertical="center" wrapText="1"/>
      <protection locked="0"/>
    </xf>
    <xf numFmtId="0" fontId="47" fillId="29" borderId="8" xfId="0" applyFont="1" applyFill="1" applyBorder="1" applyAlignment="1" applyProtection="1">
      <alignment horizontal="center" vertical="center" wrapText="1"/>
      <protection locked="0"/>
    </xf>
    <xf numFmtId="0" fontId="34" fillId="22" borderId="29" xfId="0" applyFont="1" applyFill="1" applyBorder="1" applyAlignment="1" applyProtection="1">
      <alignment horizontal="center" vertical="center" wrapText="1"/>
      <protection locked="0"/>
    </xf>
    <xf numFmtId="0" fontId="34" fillId="22" borderId="38" xfId="0" applyFont="1" applyFill="1" applyBorder="1" applyAlignment="1" applyProtection="1">
      <alignment horizontal="center" vertical="center" wrapText="1"/>
      <protection locked="0"/>
    </xf>
    <xf numFmtId="0" fontId="27" fillId="17" borderId="28" xfId="0" applyFont="1" applyFill="1" applyBorder="1" applyAlignment="1" applyProtection="1">
      <alignment horizontal="center" vertical="center" wrapText="1"/>
      <protection locked="0"/>
    </xf>
    <xf numFmtId="0" fontId="27" fillId="17" borderId="29" xfId="0" applyFont="1" applyFill="1" applyBorder="1" applyAlignment="1" applyProtection="1">
      <alignment horizontal="center" vertical="center" wrapText="1"/>
      <protection locked="0"/>
    </xf>
    <xf numFmtId="0" fontId="27" fillId="17" borderId="33" xfId="0" applyFont="1" applyFill="1" applyBorder="1" applyAlignment="1" applyProtection="1">
      <alignment horizontal="center" vertical="center" wrapText="1"/>
      <protection locked="0"/>
    </xf>
    <xf numFmtId="3" fontId="30" fillId="15" borderId="24" xfId="0" applyNumberFormat="1" applyFont="1" applyFill="1" applyBorder="1" applyAlignment="1" applyProtection="1">
      <alignment horizontal="justify" vertical="center" wrapText="1"/>
      <protection locked="0"/>
    </xf>
    <xf numFmtId="3" fontId="30" fillId="15" borderId="10" xfId="0" applyNumberFormat="1" applyFont="1" applyFill="1" applyBorder="1" applyAlignment="1" applyProtection="1">
      <alignment horizontal="justify" vertical="center" wrapText="1"/>
      <protection locked="0"/>
    </xf>
    <xf numFmtId="3" fontId="30" fillId="15" borderId="26" xfId="0" applyNumberFormat="1" applyFont="1" applyFill="1" applyBorder="1" applyAlignment="1" applyProtection="1">
      <alignment horizontal="justify" vertical="center" wrapText="1"/>
      <protection locked="0"/>
    </xf>
    <xf numFmtId="3" fontId="30" fillId="15" borderId="25" xfId="0" applyNumberFormat="1" applyFont="1" applyFill="1" applyBorder="1" applyAlignment="1" applyProtection="1">
      <alignment horizontal="justify" vertical="center" wrapText="1"/>
      <protection locked="0"/>
    </xf>
    <xf numFmtId="3" fontId="30" fillId="15" borderId="1" xfId="0" applyNumberFormat="1" applyFont="1" applyFill="1" applyBorder="1" applyAlignment="1" applyProtection="1">
      <alignment horizontal="justify" vertical="center" wrapText="1"/>
      <protection locked="0"/>
    </xf>
    <xf numFmtId="3" fontId="30" fillId="15" borderId="27" xfId="0" applyNumberFormat="1" applyFont="1" applyFill="1" applyBorder="1" applyAlignment="1" applyProtection="1">
      <alignment horizontal="justify" vertical="center" wrapText="1"/>
      <protection locked="0"/>
    </xf>
    <xf numFmtId="3" fontId="30" fillId="15" borderId="30" xfId="0" applyNumberFormat="1" applyFont="1" applyFill="1" applyBorder="1" applyAlignment="1" applyProtection="1">
      <alignment horizontal="justify" vertical="center" wrapText="1"/>
      <protection locked="0"/>
    </xf>
    <xf numFmtId="3" fontId="30" fillId="15" borderId="31" xfId="0" applyNumberFormat="1" applyFont="1" applyFill="1" applyBorder="1" applyAlignment="1" applyProtection="1">
      <alignment horizontal="justify" vertical="center" wrapText="1"/>
      <protection locked="0"/>
    </xf>
    <xf numFmtId="3" fontId="30" fillId="15" borderId="18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40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36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34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64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35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32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29" xfId="0" applyNumberFormat="1" applyFont="1" applyFill="1" applyBorder="1" applyAlignment="1" applyProtection="1">
      <alignment horizontal="center" vertical="center" wrapText="1"/>
      <protection locked="0"/>
    </xf>
    <xf numFmtId="3" fontId="30" fillId="15" borderId="3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35" fillId="21" borderId="16" xfId="0" applyFont="1" applyFill="1" applyBorder="1" applyAlignment="1" applyProtection="1">
      <alignment horizontal="center" vertical="center" wrapText="1"/>
      <protection locked="0"/>
    </xf>
    <xf numFmtId="0" fontId="35" fillId="21" borderId="17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justify" vertical="center" wrapText="1"/>
      <protection locked="0"/>
    </xf>
    <xf numFmtId="0" fontId="33" fillId="0" borderId="17" xfId="0" applyFont="1" applyBorder="1" applyAlignment="1" applyProtection="1">
      <alignment horizontal="justify" vertical="center" wrapText="1"/>
      <protection locked="0"/>
    </xf>
    <xf numFmtId="0" fontId="33" fillId="0" borderId="3" xfId="0" applyFont="1" applyBorder="1" applyAlignment="1" applyProtection="1">
      <alignment horizontal="justify" vertical="center" wrapText="1"/>
      <protection locked="0"/>
    </xf>
    <xf numFmtId="0" fontId="33" fillId="0" borderId="6" xfId="0" applyFont="1" applyBorder="1" applyAlignment="1" applyProtection="1">
      <alignment horizontal="justify" vertical="center" wrapText="1"/>
      <protection locked="0"/>
    </xf>
    <xf numFmtId="10" fontId="33" fillId="0" borderId="34" xfId="1" applyNumberFormat="1" applyFont="1" applyFill="1" applyBorder="1" applyAlignment="1" applyProtection="1">
      <alignment horizontal="center" vertical="center" wrapText="1"/>
      <protection locked="0"/>
    </xf>
    <xf numFmtId="10" fontId="33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27" fillId="21" borderId="16" xfId="0" applyFont="1" applyFill="1" applyBorder="1" applyAlignment="1" applyProtection="1">
      <alignment horizontal="center" vertical="center" wrapText="1"/>
      <protection locked="0"/>
    </xf>
    <xf numFmtId="0" fontId="27" fillId="21" borderId="17" xfId="0" applyFont="1" applyFill="1" applyBorder="1" applyAlignment="1" applyProtection="1">
      <alignment horizontal="center" vertical="center" wrapText="1"/>
      <protection locked="0"/>
    </xf>
    <xf numFmtId="0" fontId="34" fillId="19" borderId="47" xfId="5" applyFont="1" applyFill="1" applyBorder="1" applyAlignment="1">
      <alignment horizontal="center" vertical="center" wrapText="1" shrinkToFit="1"/>
    </xf>
    <xf numFmtId="0" fontId="34" fillId="19" borderId="48" xfId="5" applyFont="1" applyFill="1" applyBorder="1" applyAlignment="1">
      <alignment horizontal="center" vertical="center" wrapText="1" shrinkToFit="1"/>
    </xf>
    <xf numFmtId="0" fontId="34" fillId="19" borderId="49" xfId="5" applyFont="1" applyFill="1" applyBorder="1" applyAlignment="1">
      <alignment horizontal="center" vertical="center" wrapText="1" shrinkToFit="1"/>
    </xf>
    <xf numFmtId="0" fontId="27" fillId="0" borderId="50" xfId="0" applyFont="1" applyBorder="1" applyAlignment="1" applyProtection="1">
      <alignment horizontal="center" vertical="center" wrapText="1" shrinkToFit="1"/>
      <protection locked="0"/>
    </xf>
    <xf numFmtId="0" fontId="27" fillId="0" borderId="51" xfId="0" applyFont="1" applyBorder="1" applyAlignment="1" applyProtection="1">
      <alignment horizontal="center" vertical="center" wrapText="1" shrinkToFit="1"/>
      <protection locked="0"/>
    </xf>
    <xf numFmtId="0" fontId="27" fillId="0" borderId="52" xfId="0" applyFont="1" applyBorder="1" applyAlignment="1" applyProtection="1">
      <alignment horizontal="center" vertical="center" wrapText="1" shrinkToFit="1"/>
      <protection locked="0"/>
    </xf>
    <xf numFmtId="0" fontId="27" fillId="0" borderId="46" xfId="0" applyFont="1" applyBorder="1" applyAlignment="1" applyProtection="1">
      <alignment horizontal="center" vertical="center" wrapText="1" shrinkToFit="1"/>
      <protection locked="0"/>
    </xf>
    <xf numFmtId="0" fontId="27" fillId="0" borderId="0" xfId="0" applyFont="1" applyAlignment="1" applyProtection="1">
      <alignment horizontal="center" vertical="center" wrapText="1" shrinkToFit="1"/>
      <protection locked="0"/>
    </xf>
    <xf numFmtId="0" fontId="27" fillId="0" borderId="53" xfId="0" applyFont="1" applyBorder="1" applyAlignment="1" applyProtection="1">
      <alignment horizontal="center" vertical="center" wrapText="1" shrinkToFit="1"/>
      <protection locked="0"/>
    </xf>
    <xf numFmtId="0" fontId="27" fillId="0" borderId="54" xfId="0" applyFont="1" applyBorder="1" applyAlignment="1" applyProtection="1">
      <alignment horizontal="center" vertical="center" wrapText="1" shrinkToFit="1"/>
      <protection locked="0"/>
    </xf>
    <xf numFmtId="0" fontId="27" fillId="0" borderId="55" xfId="0" applyFont="1" applyBorder="1" applyAlignment="1" applyProtection="1">
      <alignment horizontal="center" vertical="center" wrapText="1" shrinkToFit="1"/>
      <protection locked="0"/>
    </xf>
    <xf numFmtId="0" fontId="27" fillId="0" borderId="56" xfId="0" applyFont="1" applyBorder="1" applyAlignment="1" applyProtection="1">
      <alignment horizontal="center" vertical="center" wrapText="1" shrinkToFit="1"/>
      <protection locked="0"/>
    </xf>
    <xf numFmtId="0" fontId="27" fillId="9" borderId="0" xfId="0" applyFont="1" applyFill="1" applyAlignment="1" applyProtection="1">
      <alignment horizontal="left" vertical="center"/>
      <protection locked="0"/>
    </xf>
    <xf numFmtId="0" fontId="27" fillId="9" borderId="0" xfId="0" applyFont="1" applyFill="1" applyAlignment="1" applyProtection="1">
      <alignment horizontal="center" vertical="center"/>
      <protection locked="0"/>
    </xf>
    <xf numFmtId="0" fontId="27" fillId="20" borderId="26" xfId="0" applyFont="1" applyFill="1" applyBorder="1" applyAlignment="1" applyProtection="1">
      <alignment horizontal="center" vertical="center" wrapText="1"/>
      <protection locked="0"/>
    </xf>
    <xf numFmtId="0" fontId="27" fillId="20" borderId="37" xfId="0" applyFont="1" applyFill="1" applyBorder="1" applyAlignment="1" applyProtection="1">
      <alignment horizontal="center" vertical="center" wrapText="1"/>
      <protection locked="0"/>
    </xf>
    <xf numFmtId="0" fontId="27" fillId="20" borderId="27" xfId="0" applyFont="1" applyFill="1" applyBorder="1" applyAlignment="1" applyProtection="1">
      <alignment horizontal="center" vertical="center" wrapText="1"/>
      <protection locked="0"/>
    </xf>
    <xf numFmtId="0" fontId="34" fillId="8" borderId="30" xfId="0" applyFont="1" applyFill="1" applyBorder="1" applyAlignment="1" applyProtection="1">
      <alignment horizontal="center" vertical="center"/>
      <protection locked="0"/>
    </xf>
    <xf numFmtId="0" fontId="34" fillId="8" borderId="10" xfId="0" applyFont="1" applyFill="1" applyBorder="1" applyAlignment="1" applyProtection="1">
      <alignment horizontal="center" vertical="center"/>
      <protection locked="0"/>
    </xf>
    <xf numFmtId="0" fontId="34" fillId="8" borderId="26" xfId="0" applyFont="1" applyFill="1" applyBorder="1" applyAlignment="1" applyProtection="1">
      <alignment horizontal="center" vertical="center"/>
      <protection locked="0"/>
    </xf>
    <xf numFmtId="0" fontId="27" fillId="7" borderId="30" xfId="0" applyFont="1" applyFill="1" applyBorder="1" applyAlignment="1" applyProtection="1">
      <alignment horizontal="center" vertical="center"/>
      <protection locked="0"/>
    </xf>
    <xf numFmtId="0" fontId="27" fillId="7" borderId="10" xfId="0" applyFont="1" applyFill="1" applyBorder="1" applyAlignment="1" applyProtection="1">
      <alignment horizontal="center" vertical="center"/>
      <protection locked="0"/>
    </xf>
    <xf numFmtId="0" fontId="27" fillId="7" borderId="26" xfId="0" applyFont="1" applyFill="1" applyBorder="1" applyAlignment="1" applyProtection="1">
      <alignment horizontal="center" vertical="center"/>
      <protection locked="0"/>
    </xf>
    <xf numFmtId="10" fontId="17" fillId="6" borderId="30" xfId="0" applyNumberFormat="1" applyFont="1" applyFill="1" applyBorder="1" applyAlignment="1">
      <alignment horizontal="center" vertical="center"/>
    </xf>
    <xf numFmtId="10" fontId="17" fillId="6" borderId="31" xfId="0" applyNumberFormat="1" applyFont="1" applyFill="1" applyBorder="1" applyAlignment="1">
      <alignment horizontal="center" vertical="center"/>
    </xf>
    <xf numFmtId="10" fontId="17" fillId="6" borderId="8" xfId="0" applyNumberFormat="1" applyFont="1" applyFill="1" applyBorder="1" applyAlignment="1">
      <alignment horizontal="center" vertical="center"/>
    </xf>
    <xf numFmtId="10" fontId="17" fillId="6" borderId="12" xfId="0" applyNumberFormat="1" applyFont="1" applyFill="1" applyBorder="1" applyAlignment="1">
      <alignment horizontal="center" vertical="center"/>
    </xf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4" fillId="6" borderId="32" xfId="0" applyFont="1" applyFill="1" applyBorder="1" applyAlignment="1" applyProtection="1">
      <alignment horizontal="center" vertical="center"/>
      <protection locked="0"/>
    </xf>
    <xf numFmtId="0" fontId="34" fillId="6" borderId="29" xfId="0" applyFont="1" applyFill="1" applyBorder="1" applyAlignment="1" applyProtection="1">
      <alignment horizontal="center" vertical="center"/>
      <protection locked="0"/>
    </xf>
    <xf numFmtId="0" fontId="34" fillId="6" borderId="1" xfId="0" applyFont="1" applyFill="1" applyBorder="1" applyAlignment="1" applyProtection="1">
      <alignment horizontal="center" vertical="center"/>
      <protection locked="0"/>
    </xf>
    <xf numFmtId="0" fontId="34" fillId="6" borderId="33" xfId="0" applyFont="1" applyFill="1" applyBorder="1" applyAlignment="1" applyProtection="1">
      <alignment horizontal="center" vertical="center"/>
      <protection locked="0"/>
    </xf>
    <xf numFmtId="0" fontId="27" fillId="15" borderId="1" xfId="0" applyFont="1" applyFill="1" applyBorder="1" applyAlignment="1" applyProtection="1">
      <alignment horizontal="center" vertical="center"/>
      <protection locked="0"/>
    </xf>
    <xf numFmtId="0" fontId="27" fillId="15" borderId="27" xfId="0" applyFont="1" applyFill="1" applyBorder="1" applyAlignment="1" applyProtection="1">
      <alignment horizontal="center" vertical="center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" xfId="0" applyFont="1" applyFill="1" applyBorder="1" applyAlignment="1" applyProtection="1">
      <alignment horizontal="center" vertical="center" wrapText="1"/>
      <protection locked="0"/>
    </xf>
    <xf numFmtId="0" fontId="34" fillId="22" borderId="32" xfId="0" applyFont="1" applyFill="1" applyBorder="1" applyAlignment="1" applyProtection="1">
      <alignment horizontal="center" vertical="center" wrapText="1"/>
      <protection locked="0"/>
    </xf>
    <xf numFmtId="0" fontId="34" fillId="22" borderId="29" xfId="0" applyFont="1" applyFill="1" applyBorder="1" applyAlignment="1" applyProtection="1">
      <alignment horizontal="center" vertical="center" wrapText="1"/>
      <protection locked="0"/>
    </xf>
    <xf numFmtId="0" fontId="34" fillId="22" borderId="38" xfId="0" applyFont="1" applyFill="1" applyBorder="1" applyAlignment="1" applyProtection="1">
      <alignment horizontal="center" vertical="center" wrapText="1"/>
      <protection locked="0"/>
    </xf>
    <xf numFmtId="0" fontId="36" fillId="19" borderId="45" xfId="5" applyFont="1" applyFill="1" applyBorder="1" applyAlignment="1">
      <alignment horizontal="center" vertical="center" wrapText="1" shrinkToFit="1"/>
    </xf>
    <xf numFmtId="0" fontId="36" fillId="19" borderId="0" xfId="5" applyFont="1" applyFill="1" applyAlignment="1">
      <alignment horizontal="center" vertical="center" wrapText="1" shrinkToFit="1"/>
    </xf>
    <xf numFmtId="0" fontId="36" fillId="19" borderId="37" xfId="5" applyFont="1" applyFill="1" applyBorder="1" applyAlignment="1">
      <alignment horizontal="center" vertical="center" wrapText="1" shrinkToFit="1"/>
    </xf>
    <xf numFmtId="0" fontId="34" fillId="6" borderId="0" xfId="0" applyFont="1" applyFill="1" applyAlignment="1" applyProtection="1">
      <alignment horizontal="center" vertical="center"/>
      <protection locked="0"/>
    </xf>
    <xf numFmtId="0" fontId="34" fillId="23" borderId="0" xfId="0" applyFont="1" applyFill="1" applyAlignment="1" applyProtection="1">
      <alignment horizontal="center" vertical="center" wrapText="1"/>
      <protection locked="0"/>
    </xf>
    <xf numFmtId="0" fontId="27" fillId="7" borderId="32" xfId="0" applyFont="1" applyFill="1" applyBorder="1" applyAlignment="1" applyProtection="1">
      <alignment horizontal="center" vertical="center"/>
      <protection locked="0"/>
    </xf>
    <xf numFmtId="0" fontId="27" fillId="7" borderId="29" xfId="0" applyFont="1" applyFill="1" applyBorder="1" applyAlignment="1" applyProtection="1">
      <alignment horizontal="center" vertical="center"/>
      <protection locked="0"/>
    </xf>
    <xf numFmtId="0" fontId="27" fillId="7" borderId="33" xfId="0" applyFont="1" applyFill="1" applyBorder="1" applyAlignment="1" applyProtection="1">
      <alignment horizontal="center" vertical="center"/>
      <protection locked="0"/>
    </xf>
    <xf numFmtId="0" fontId="35" fillId="21" borderId="9" xfId="0" applyFont="1" applyFill="1" applyBorder="1" applyAlignment="1" applyProtection="1">
      <alignment horizontal="center" vertical="center" wrapText="1"/>
      <protection locked="0"/>
    </xf>
    <xf numFmtId="0" fontId="35" fillId="21" borderId="13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Border="1" applyAlignment="1" applyProtection="1">
      <alignment horizontal="justify" vertical="center" wrapText="1"/>
      <protection locked="0"/>
    </xf>
    <xf numFmtId="0" fontId="33" fillId="0" borderId="13" xfId="0" applyFont="1" applyBorder="1" applyAlignment="1" applyProtection="1">
      <alignment horizontal="justify" vertical="center" wrapText="1"/>
      <protection locked="0"/>
    </xf>
    <xf numFmtId="10" fontId="29" fillId="2" borderId="4" xfId="0" applyNumberFormat="1" applyFont="1" applyFill="1" applyBorder="1" applyAlignment="1">
      <alignment horizontal="center" vertical="center" wrapText="1"/>
    </xf>
    <xf numFmtId="10" fontId="29" fillId="2" borderId="7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horizontal="center" vertical="center" wrapText="1"/>
    </xf>
    <xf numFmtId="164" fontId="29" fillId="2" borderId="7" xfId="0" applyNumberFormat="1" applyFont="1" applyFill="1" applyBorder="1" applyAlignment="1">
      <alignment horizontal="center" vertical="center" wrapText="1"/>
    </xf>
    <xf numFmtId="10" fontId="34" fillId="10" borderId="39" xfId="1" applyNumberFormat="1" applyFont="1" applyFill="1" applyBorder="1" applyAlignment="1">
      <alignment horizontal="center" vertical="center" wrapText="1"/>
    </xf>
    <xf numFmtId="164" fontId="21" fillId="11" borderId="4" xfId="0" applyNumberFormat="1" applyFont="1" applyFill="1" applyBorder="1" applyAlignment="1">
      <alignment horizontal="left" vertical="center" wrapText="1"/>
    </xf>
    <xf numFmtId="164" fontId="21" fillId="11" borderId="7" xfId="0" applyNumberFormat="1" applyFont="1" applyFill="1" applyBorder="1" applyAlignment="1">
      <alignment horizontal="left" vertical="center" wrapText="1"/>
    </xf>
    <xf numFmtId="10" fontId="29" fillId="2" borderId="24" xfId="0" applyNumberFormat="1" applyFont="1" applyFill="1" applyBorder="1" applyAlignment="1">
      <alignment horizontal="center" vertical="center" wrapText="1"/>
    </xf>
    <xf numFmtId="10" fontId="29" fillId="2" borderId="25" xfId="0" applyNumberFormat="1" applyFont="1" applyFill="1" applyBorder="1" applyAlignment="1">
      <alignment horizontal="center" vertical="center" wrapText="1"/>
    </xf>
    <xf numFmtId="10" fontId="34" fillId="25" borderId="39" xfId="1" applyNumberFormat="1" applyFont="1" applyFill="1" applyBorder="1" applyAlignment="1">
      <alignment horizontal="center" vertical="center" wrapText="1"/>
    </xf>
    <xf numFmtId="164" fontId="43" fillId="24" borderId="4" xfId="0" applyNumberFormat="1" applyFont="1" applyFill="1" applyBorder="1" applyAlignment="1">
      <alignment horizontal="justify" vertical="center" wrapText="1"/>
    </xf>
    <xf numFmtId="164" fontId="43" fillId="24" borderId="7" xfId="0" applyNumberFormat="1" applyFont="1" applyFill="1" applyBorder="1" applyAlignment="1">
      <alignment horizontal="justify" vertical="center" wrapText="1"/>
    </xf>
    <xf numFmtId="164" fontId="43" fillId="24" borderId="11" xfId="0" applyNumberFormat="1" applyFont="1" applyFill="1" applyBorder="1" applyAlignment="1">
      <alignment horizontal="justify" vertical="center" wrapText="1"/>
    </xf>
    <xf numFmtId="164" fontId="43" fillId="24" borderId="14" xfId="0" applyNumberFormat="1" applyFont="1" applyFill="1" applyBorder="1" applyAlignment="1">
      <alignment horizontal="justify" vertical="center" wrapText="1"/>
    </xf>
    <xf numFmtId="10" fontId="16" fillId="10" borderId="39" xfId="1" applyNumberFormat="1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justify" vertical="center" wrapText="1"/>
    </xf>
    <xf numFmtId="164" fontId="10" fillId="5" borderId="7" xfId="0" applyNumberFormat="1" applyFont="1" applyFill="1" applyBorder="1" applyAlignment="1">
      <alignment horizontal="justify" vertical="center" wrapText="1"/>
    </xf>
    <xf numFmtId="164" fontId="10" fillId="5" borderId="11" xfId="0" applyNumberFormat="1" applyFont="1" applyFill="1" applyBorder="1" applyAlignment="1">
      <alignment horizontal="justify" vertical="center" wrapText="1"/>
    </xf>
    <xf numFmtId="164" fontId="10" fillId="5" borderId="14" xfId="0" applyNumberFormat="1" applyFont="1" applyFill="1" applyBorder="1" applyAlignment="1">
      <alignment horizontal="justify" vertical="center" wrapText="1"/>
    </xf>
    <xf numFmtId="164" fontId="21" fillId="2" borderId="4" xfId="0" applyNumberFormat="1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center" vertical="center" wrapText="1"/>
    </xf>
    <xf numFmtId="10" fontId="13" fillId="10" borderId="39" xfId="1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29" fillId="28" borderId="57" xfId="0" applyFont="1" applyFill="1" applyBorder="1" applyAlignment="1">
      <alignment wrapText="1"/>
    </xf>
    <xf numFmtId="0" fontId="29" fillId="28" borderId="58" xfId="0" applyFont="1" applyFill="1" applyBorder="1" applyAlignment="1">
      <alignment wrapText="1"/>
    </xf>
    <xf numFmtId="0" fontId="29" fillId="28" borderId="59" xfId="0" applyFont="1" applyFill="1" applyBorder="1" applyAlignment="1">
      <alignment wrapText="1"/>
    </xf>
    <xf numFmtId="0" fontId="29" fillId="28" borderId="60" xfId="0" applyFont="1" applyFill="1" applyBorder="1" applyAlignment="1">
      <alignment wrapText="1"/>
    </xf>
    <xf numFmtId="164" fontId="21" fillId="11" borderId="11" xfId="0" applyNumberFormat="1" applyFont="1" applyFill="1" applyBorder="1" applyAlignment="1">
      <alignment horizontal="justify" vertical="center" wrapText="1"/>
    </xf>
    <xf numFmtId="164" fontId="21" fillId="11" borderId="14" xfId="0" applyNumberFormat="1" applyFont="1" applyFill="1" applyBorder="1" applyAlignment="1">
      <alignment horizontal="justify" vertical="center" wrapText="1"/>
    </xf>
    <xf numFmtId="164" fontId="10" fillId="11" borderId="26" xfId="0" applyNumberFormat="1" applyFont="1" applyFill="1" applyBorder="1" applyAlignment="1">
      <alignment horizontal="justify" vertical="center" wrapText="1"/>
    </xf>
    <xf numFmtId="164" fontId="10" fillId="11" borderId="27" xfId="0" applyNumberFormat="1" applyFont="1" applyFill="1" applyBorder="1" applyAlignment="1">
      <alignment horizontal="justify" vertical="center" wrapText="1"/>
    </xf>
    <xf numFmtId="164" fontId="29" fillId="11" borderId="4" xfId="0" applyNumberFormat="1" applyFont="1" applyFill="1" applyBorder="1" applyAlignment="1">
      <alignment horizontal="justify" vertical="center" wrapText="1"/>
    </xf>
    <xf numFmtId="164" fontId="29" fillId="11" borderId="7" xfId="0" applyNumberFormat="1" applyFont="1" applyFill="1" applyBorder="1" applyAlignment="1">
      <alignment horizontal="justify" vertical="center" wrapText="1"/>
    </xf>
    <xf numFmtId="164" fontId="29" fillId="11" borderId="11" xfId="0" applyNumberFormat="1" applyFont="1" applyFill="1" applyBorder="1" applyAlignment="1">
      <alignment horizontal="justify" vertical="center" wrapText="1"/>
    </xf>
    <xf numFmtId="164" fontId="29" fillId="11" borderId="14" xfId="0" applyNumberFormat="1" applyFont="1" applyFill="1" applyBorder="1" applyAlignment="1">
      <alignment horizontal="justify" vertical="center" wrapText="1"/>
    </xf>
    <xf numFmtId="164" fontId="40" fillId="11" borderId="26" xfId="0" applyNumberFormat="1" applyFont="1" applyFill="1" applyBorder="1" applyAlignment="1">
      <alignment horizontal="justify" vertical="center" wrapText="1"/>
    </xf>
    <xf numFmtId="164" fontId="40" fillId="11" borderId="27" xfId="0" applyNumberFormat="1" applyFont="1" applyFill="1" applyBorder="1" applyAlignment="1">
      <alignment horizontal="justify" vertical="center" wrapText="1"/>
    </xf>
    <xf numFmtId="0" fontId="33" fillId="0" borderId="18" xfId="0" applyFont="1" applyBorder="1" applyAlignment="1" applyProtection="1">
      <alignment horizontal="justify" vertical="center" wrapText="1"/>
      <protection locked="0"/>
    </xf>
    <xf numFmtId="0" fontId="31" fillId="28" borderId="57" xfId="0" applyFont="1" applyFill="1" applyBorder="1" applyAlignment="1">
      <alignment wrapText="1"/>
    </xf>
    <xf numFmtId="0" fontId="31" fillId="28" borderId="58" xfId="0" applyFont="1" applyFill="1" applyBorder="1" applyAlignment="1">
      <alignment wrapText="1"/>
    </xf>
    <xf numFmtId="0" fontId="21" fillId="28" borderId="59" xfId="0" applyFont="1" applyFill="1" applyBorder="1" applyAlignment="1">
      <alignment wrapText="1"/>
    </xf>
    <xf numFmtId="0" fontId="21" fillId="28" borderId="60" xfId="0" applyFont="1" applyFill="1" applyBorder="1" applyAlignment="1">
      <alignment wrapText="1"/>
    </xf>
    <xf numFmtId="164" fontId="21" fillId="11" borderId="11" xfId="0" applyNumberFormat="1" applyFont="1" applyFill="1" applyBorder="1" applyAlignment="1">
      <alignment horizontal="center" vertical="center" wrapText="1"/>
    </xf>
    <xf numFmtId="164" fontId="21" fillId="11" borderId="14" xfId="0" applyNumberFormat="1" applyFont="1" applyFill="1" applyBorder="1" applyAlignment="1">
      <alignment horizontal="center" vertical="center" wrapText="1"/>
    </xf>
    <xf numFmtId="0" fontId="44" fillId="30" borderId="59" xfId="0" applyFont="1" applyFill="1" applyBorder="1" applyAlignment="1">
      <alignment wrapText="1"/>
    </xf>
    <xf numFmtId="0" fontId="44" fillId="30" borderId="60" xfId="0" applyFont="1" applyFill="1" applyBorder="1" applyAlignment="1">
      <alignment wrapText="1"/>
    </xf>
    <xf numFmtId="164" fontId="10" fillId="11" borderId="4" xfId="0" applyNumberFormat="1" applyFont="1" applyFill="1" applyBorder="1" applyAlignment="1">
      <alignment horizontal="justify" vertical="center" wrapText="1"/>
    </xf>
    <xf numFmtId="164" fontId="10" fillId="11" borderId="7" xfId="0" applyNumberFormat="1" applyFont="1" applyFill="1" applyBorder="1" applyAlignment="1">
      <alignment horizontal="justify" vertical="center" wrapText="1"/>
    </xf>
    <xf numFmtId="164" fontId="10" fillId="11" borderId="11" xfId="0" applyNumberFormat="1" applyFont="1" applyFill="1" applyBorder="1" applyAlignment="1">
      <alignment horizontal="justify" vertical="center" wrapText="1"/>
    </xf>
    <xf numFmtId="164" fontId="10" fillId="11" borderId="14" xfId="0" applyNumberFormat="1" applyFont="1" applyFill="1" applyBorder="1" applyAlignment="1">
      <alignment horizontal="justify" vertical="center" wrapText="1"/>
    </xf>
    <xf numFmtId="0" fontId="44" fillId="30" borderId="61" xfId="0" applyFont="1" applyFill="1" applyBorder="1" applyAlignment="1">
      <alignment wrapText="1"/>
    </xf>
    <xf numFmtId="0" fontId="44" fillId="30" borderId="58" xfId="0" applyFont="1" applyFill="1" applyBorder="1" applyAlignment="1">
      <alignment wrapText="1"/>
    </xf>
    <xf numFmtId="0" fontId="44" fillId="30" borderId="62" xfId="0" applyFont="1" applyFill="1" applyBorder="1" applyAlignment="1">
      <alignment wrapText="1"/>
    </xf>
    <xf numFmtId="0" fontId="27" fillId="0" borderId="0" xfId="0" applyFont="1" applyAlignment="1" applyProtection="1">
      <alignment horizontal="center" vertical="center"/>
      <protection locked="0"/>
    </xf>
    <xf numFmtId="0" fontId="44" fillId="30" borderId="57" xfId="0" applyFont="1" applyFill="1" applyBorder="1" applyAlignment="1">
      <alignment wrapText="1"/>
    </xf>
    <xf numFmtId="164" fontId="21" fillId="11" borderId="4" xfId="0" applyNumberFormat="1" applyFont="1" applyFill="1" applyBorder="1" applyAlignment="1">
      <alignment horizontal="center" vertical="center" wrapText="1"/>
    </xf>
    <xf numFmtId="164" fontId="21" fillId="11" borderId="7" xfId="0" applyNumberFormat="1" applyFont="1" applyFill="1" applyBorder="1" applyAlignment="1">
      <alignment horizontal="center" vertical="center" wrapText="1"/>
    </xf>
    <xf numFmtId="0" fontId="34" fillId="3" borderId="32" xfId="0" applyFont="1" applyFill="1" applyBorder="1" applyAlignment="1" applyProtection="1">
      <alignment horizontal="center" vertical="center" wrapText="1"/>
      <protection locked="0"/>
    </xf>
    <xf numFmtId="0" fontId="34" fillId="3" borderId="29" xfId="0" applyFont="1" applyFill="1" applyBorder="1" applyAlignment="1" applyProtection="1">
      <alignment horizontal="center" vertical="center" wrapText="1"/>
      <protection locked="0"/>
    </xf>
    <xf numFmtId="0" fontId="34" fillId="3" borderId="27" xfId="0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2" xfId="5" xr:uid="{00000000-0005-0000-0000-000001000000}"/>
    <cellStyle name="Normal 3" xfId="2" xr:uid="{00000000-0005-0000-0000-000002000000}"/>
    <cellStyle name="Normal 3 2" xfId="3" xr:uid="{00000000-0005-0000-0000-000003000000}"/>
    <cellStyle name="Porcentaje" xfId="1" builtinId="5"/>
    <cellStyle name="Porcentaje 3" xfId="4" xr:uid="{00000000-0005-0000-0000-000005000000}"/>
  </cellStyles>
  <dxfs count="0"/>
  <tableStyles count="0" defaultTableStyle="TableStyleMedium2" defaultPivotStyle="PivotStyleLight16"/>
  <colors>
    <mruColors>
      <color rgb="FF850909"/>
      <color rgb="FFBC1097"/>
      <color rgb="FFA8D4A8"/>
      <color rgb="FF1B5542"/>
      <color rgb="FFB0DEBE"/>
      <color rgb="FFE7E5E7"/>
      <color rgb="FFFFE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487681</xdr:colOff>
      <xdr:row>4</xdr:row>
      <xdr:rowOff>0</xdr:rowOff>
    </xdr:to>
    <xdr:pic>
      <xdr:nvPicPr>
        <xdr:cNvPr id="21" name="22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7193280" cy="1828800"/>
        </a:xfrm>
        <a:prstGeom prst="rect">
          <a:avLst/>
        </a:prstGeom>
      </xdr:spPr>
    </xdr:pic>
    <xdr:clientData/>
  </xdr:twoCellAnchor>
  <xdr:twoCellAnchor>
    <xdr:from>
      <xdr:col>79</xdr:col>
      <xdr:colOff>2072640</xdr:colOff>
      <xdr:row>3</xdr:row>
      <xdr:rowOff>845820</xdr:rowOff>
    </xdr:from>
    <xdr:to>
      <xdr:col>79</xdr:col>
      <xdr:colOff>2567961</xdr:colOff>
      <xdr:row>5</xdr:row>
      <xdr:rowOff>641403</xdr:rowOff>
    </xdr:to>
    <xdr:sp macro="" textlink="">
      <xdr:nvSpPr>
        <xdr:cNvPr id="27" name="Flecha abaj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75051520" y="3131820"/>
          <a:ext cx="495321" cy="16243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80</xdr:col>
      <xdr:colOff>2263140</xdr:colOff>
      <xdr:row>3</xdr:row>
      <xdr:rowOff>731520</xdr:rowOff>
    </xdr:from>
    <xdr:to>
      <xdr:col>80</xdr:col>
      <xdr:colOff>2758461</xdr:colOff>
      <xdr:row>5</xdr:row>
      <xdr:rowOff>527103</xdr:rowOff>
    </xdr:to>
    <xdr:sp macro="" textlink="">
      <xdr:nvSpPr>
        <xdr:cNvPr id="28" name="Flecha abajo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80210260" y="3017520"/>
          <a:ext cx="495321" cy="16243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71</xdr:col>
      <xdr:colOff>1036320</xdr:colOff>
      <xdr:row>3</xdr:row>
      <xdr:rowOff>762000</xdr:rowOff>
    </xdr:from>
    <xdr:to>
      <xdr:col>71</xdr:col>
      <xdr:colOff>1531641</xdr:colOff>
      <xdr:row>5</xdr:row>
      <xdr:rowOff>557583</xdr:rowOff>
    </xdr:to>
    <xdr:sp macro="" textlink="">
      <xdr:nvSpPr>
        <xdr:cNvPr id="30" name="Flecha abajo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58470400" y="3048000"/>
          <a:ext cx="495321" cy="16243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74</xdr:col>
      <xdr:colOff>579120</xdr:colOff>
      <xdr:row>3</xdr:row>
      <xdr:rowOff>591936</xdr:rowOff>
    </xdr:from>
    <xdr:to>
      <xdr:col>74</xdr:col>
      <xdr:colOff>1660548</xdr:colOff>
      <xdr:row>5</xdr:row>
      <xdr:rowOff>610305</xdr:rowOff>
    </xdr:to>
    <xdr:sp macro="" textlink="">
      <xdr:nvSpPr>
        <xdr:cNvPr id="35" name="Flecha abajo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65694160" y="2877936"/>
          <a:ext cx="1081428" cy="184716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76</xdr:col>
      <xdr:colOff>431570</xdr:colOff>
      <xdr:row>3</xdr:row>
      <xdr:rowOff>548640</xdr:rowOff>
    </xdr:from>
    <xdr:to>
      <xdr:col>76</xdr:col>
      <xdr:colOff>1512998</xdr:colOff>
      <xdr:row>5</xdr:row>
      <xdr:rowOff>567009</xdr:rowOff>
    </xdr:to>
    <xdr:sp macro="" textlink="">
      <xdr:nvSpPr>
        <xdr:cNvPr id="36" name="Flecha abajo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69691890" y="2834640"/>
          <a:ext cx="1081428" cy="184716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33"/>
  <sheetViews>
    <sheetView topLeftCell="A14" workbookViewId="0">
      <selection activeCell="B9" sqref="B9"/>
    </sheetView>
  </sheetViews>
  <sheetFormatPr baseColWidth="10" defaultColWidth="11" defaultRowHeight="15.75" x14ac:dyDescent="0.25"/>
  <cols>
    <col min="1" max="1" width="23.125" customWidth="1"/>
  </cols>
  <sheetData>
    <row r="1" spans="1:1" x14ac:dyDescent="0.25">
      <c r="A1" s="2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I30"/>
  <sheetViews>
    <sheetView showGridLines="0" tabSelected="1" topLeftCell="BM3" zoomScale="25" zoomScaleNormal="25" workbookViewId="0">
      <selection activeCell="CI3" sqref="CI3"/>
    </sheetView>
  </sheetViews>
  <sheetFormatPr baseColWidth="10" defaultColWidth="0" defaultRowHeight="0" customHeight="1" zeroHeight="1" x14ac:dyDescent="0.25"/>
  <cols>
    <col min="1" max="1" width="66.5" style="59" customWidth="1"/>
    <col min="2" max="2" width="21.625" style="5" customWidth="1"/>
    <col min="3" max="3" width="147.75" style="5" customWidth="1"/>
    <col min="4" max="4" width="177" style="5" hidden="1" customWidth="1"/>
    <col min="5" max="5" width="147.75" style="6" customWidth="1"/>
    <col min="6" max="6" width="52.25" style="59" bestFit="1" customWidth="1"/>
    <col min="7" max="7" width="99.75" style="59" customWidth="1"/>
    <col min="8" max="11" width="46" style="10" customWidth="1"/>
    <col min="12" max="15" width="47" style="10" customWidth="1"/>
    <col min="16" max="19" width="46.25" style="10" customWidth="1"/>
    <col min="20" max="20" width="30.25" style="10" customWidth="1"/>
    <col min="21" max="23" width="46.25" style="10" customWidth="1"/>
    <col min="24" max="24" width="26.75" style="10" customWidth="1"/>
    <col min="25" max="25" width="34.625" style="10" customWidth="1"/>
    <col min="26" max="26" width="31.75" style="10" customWidth="1"/>
    <col min="27" max="27" width="36.625" style="10" customWidth="1"/>
    <col min="28" max="28" width="37.125" style="10" customWidth="1"/>
    <col min="29" max="30" width="90.125" style="13" customWidth="1"/>
    <col min="31" max="31" width="65.125" style="5" customWidth="1"/>
    <col min="32" max="32" width="63.625" style="5" customWidth="1"/>
    <col min="33" max="33" width="60" style="5" customWidth="1"/>
    <col min="34" max="34" width="82" style="5" customWidth="1"/>
    <col min="35" max="35" width="9.875" style="5" customWidth="1"/>
    <col min="36" max="37" width="26.75" style="5" customWidth="1"/>
    <col min="38" max="38" width="44" style="5" customWidth="1"/>
    <col min="39" max="39" width="26.75" style="5" customWidth="1"/>
    <col min="40" max="40" width="28.875" style="5" customWidth="1"/>
    <col min="41" max="44" width="26.75" style="5" customWidth="1"/>
    <col min="45" max="45" width="38.75" style="5" customWidth="1"/>
    <col min="46" max="47" width="65.125" style="5" customWidth="1"/>
    <col min="48" max="48" width="65.125" style="5" hidden="1" customWidth="1"/>
    <col min="49" max="49" width="65.125" style="5" customWidth="1"/>
    <col min="50" max="50" width="45.5" style="5" customWidth="1"/>
    <col min="51" max="51" width="65.125" style="5" customWidth="1"/>
    <col min="52" max="52" width="9.875" style="5" customWidth="1"/>
    <col min="53" max="53" width="28.25" style="5" customWidth="1"/>
    <col min="54" max="54" width="26" style="5" customWidth="1"/>
    <col min="55" max="55" width="37" style="5" customWidth="1"/>
    <col min="56" max="56" width="26" style="5" customWidth="1"/>
    <col min="57" max="57" width="32" style="5" customWidth="1"/>
    <col min="58" max="58" width="36.375" style="5" customWidth="1"/>
    <col min="59" max="59" width="26.625" style="5" customWidth="1"/>
    <col min="60" max="60" width="28.25" style="5" customWidth="1"/>
    <col min="61" max="61" width="27.625" style="5" customWidth="1"/>
    <col min="62" max="62" width="32" style="5" customWidth="1"/>
    <col min="63" max="68" width="65.125" style="5" customWidth="1"/>
    <col min="69" max="69" width="9" style="5" customWidth="1"/>
    <col min="70" max="70" width="22.75" style="5" customWidth="1"/>
    <col min="71" max="71" width="37.25" style="5" customWidth="1"/>
    <col min="72" max="72" width="35.5" style="5" customWidth="1"/>
    <col min="73" max="73" width="28.625" style="5" customWidth="1"/>
    <col min="74" max="74" width="36.25" style="5" customWidth="1"/>
    <col min="75" max="76" width="27.125" style="5" customWidth="1"/>
    <col min="77" max="77" width="27.125" style="10" customWidth="1"/>
    <col min="78" max="79" width="26.875" style="5" customWidth="1"/>
    <col min="80" max="81" width="65.125" style="5" customWidth="1"/>
    <col min="82" max="82" width="65.125" style="5" hidden="1" customWidth="1"/>
    <col min="83" max="84" width="43.5" style="5" customWidth="1"/>
    <col min="85" max="85" width="86.25" style="5" customWidth="1"/>
    <col min="86" max="87" width="9" style="5" customWidth="1"/>
    <col min="88" max="16384" width="9" style="5" hidden="1"/>
  </cols>
  <sheetData>
    <row r="1" spans="1:85" ht="60" hidden="1" x14ac:dyDescent="0.25">
      <c r="T1" s="193" t="s">
        <v>33</v>
      </c>
      <c r="U1" s="194"/>
      <c r="V1" s="194"/>
      <c r="W1" s="195"/>
      <c r="AJ1" s="197" t="s">
        <v>34</v>
      </c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</row>
    <row r="2" spans="1:85" ht="60" hidden="1" x14ac:dyDescent="0.25">
      <c r="T2" s="196"/>
      <c r="U2" s="197"/>
      <c r="V2" s="197"/>
      <c r="W2" s="198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</row>
    <row r="3" spans="1:85" ht="60" customHeight="1" x14ac:dyDescent="0.25">
      <c r="T3" s="199"/>
      <c r="U3" s="200"/>
      <c r="V3" s="200"/>
      <c r="W3" s="201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</row>
    <row r="4" spans="1:85" s="4" customFormat="1" ht="84.6" customHeight="1" thickBot="1" x14ac:dyDescent="0.3">
      <c r="A4" s="233" t="s">
        <v>35</v>
      </c>
      <c r="B4" s="233"/>
      <c r="C4" s="233"/>
      <c r="D4" s="233"/>
      <c r="E4" s="233"/>
      <c r="F4" s="233"/>
      <c r="G4" s="23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4"/>
      <c r="AD4" s="14"/>
      <c r="AE4" s="8"/>
      <c r="AF4" s="8"/>
      <c r="AG4" s="8"/>
      <c r="AH4" s="8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Y4" s="10"/>
    </row>
    <row r="5" spans="1:85" s="4" customFormat="1" ht="60.75" hidden="1" thickBot="1" x14ac:dyDescent="0.3">
      <c r="A5" s="59"/>
      <c r="E5" s="7"/>
      <c r="F5" s="59"/>
      <c r="G5" s="5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3"/>
      <c r="AD5" s="13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Y5" s="10"/>
    </row>
    <row r="6" spans="1:85" s="4" customFormat="1" ht="60.75" hidden="1" thickBot="1" x14ac:dyDescent="0.3">
      <c r="A6" s="202" t="s">
        <v>36</v>
      </c>
      <c r="B6" s="202"/>
      <c r="C6" s="202"/>
      <c r="D6" s="203" t="s">
        <v>37</v>
      </c>
      <c r="E6" s="203"/>
      <c r="F6" s="59"/>
      <c r="G6" s="5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9"/>
      <c r="Y6" s="9"/>
      <c r="Z6" s="9"/>
      <c r="AA6" s="9"/>
      <c r="AB6" s="9"/>
      <c r="AC6" s="14"/>
      <c r="AD6" s="14"/>
      <c r="AE6" s="3"/>
      <c r="AF6" s="3"/>
      <c r="AG6" s="3"/>
      <c r="AH6" s="3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Y6" s="10"/>
    </row>
    <row r="7" spans="1:85" s="17" customFormat="1" ht="258" customHeight="1" thickBot="1" x14ac:dyDescent="0.3">
      <c r="A7" s="66"/>
      <c r="B7" s="15"/>
      <c r="C7" s="15"/>
      <c r="D7" s="16"/>
      <c r="E7" s="16"/>
      <c r="F7" s="59"/>
      <c r="G7" s="59"/>
      <c r="H7" s="18" t="s">
        <v>38</v>
      </c>
      <c r="I7" s="18"/>
      <c r="J7" s="18"/>
      <c r="K7" s="18"/>
      <c r="L7" s="18"/>
      <c r="M7" s="129"/>
      <c r="N7" s="130"/>
      <c r="O7" s="130"/>
      <c r="P7" s="234" t="s">
        <v>39</v>
      </c>
      <c r="Q7" s="234"/>
      <c r="R7" s="234"/>
      <c r="S7" s="234"/>
      <c r="T7" s="234"/>
      <c r="U7" s="234"/>
      <c r="V7" s="234"/>
      <c r="W7" s="234"/>
      <c r="X7" s="99"/>
      <c r="Y7" s="99"/>
      <c r="Z7" s="120"/>
      <c r="AA7" s="101"/>
      <c r="AB7" s="101"/>
      <c r="AC7" s="120"/>
      <c r="AD7" s="120"/>
      <c r="AE7" s="99"/>
      <c r="AF7" s="99"/>
      <c r="AG7" s="99"/>
      <c r="AH7" s="99"/>
      <c r="AJ7" s="4"/>
      <c r="AK7" s="4"/>
      <c r="AL7" s="133"/>
      <c r="AM7" s="102"/>
      <c r="AN7" s="102"/>
      <c r="AO7" s="133"/>
      <c r="AP7" s="102"/>
      <c r="AQ7" s="133"/>
      <c r="AR7" s="102"/>
      <c r="AS7" s="102"/>
      <c r="AT7" s="133"/>
      <c r="AU7" s="133"/>
      <c r="AV7" s="4"/>
      <c r="AW7" s="98"/>
      <c r="AX7" s="98"/>
      <c r="AY7" s="97"/>
      <c r="BA7" s="23" t="s">
        <v>40</v>
      </c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97"/>
      <c r="BQ7" s="23"/>
      <c r="BR7" s="23"/>
      <c r="BS7" s="23"/>
      <c r="BT7" s="100" t="s">
        <v>41</v>
      </c>
      <c r="BU7" s="23"/>
      <c r="BV7" s="23"/>
      <c r="BW7" s="103" t="s">
        <v>42</v>
      </c>
      <c r="BX7" s="102"/>
      <c r="BY7" s="103" t="s">
        <v>42</v>
      </c>
      <c r="BZ7" s="23"/>
      <c r="CA7" s="23"/>
      <c r="CB7" s="100" t="s">
        <v>43</v>
      </c>
      <c r="CC7" s="100" t="s">
        <v>44</v>
      </c>
      <c r="CG7" s="97"/>
    </row>
    <row r="8" spans="1:85" s="59" customFormat="1" ht="73.900000000000006" customHeight="1" thickBot="1" x14ac:dyDescent="0.3">
      <c r="A8" s="190" t="s">
        <v>45</v>
      </c>
      <c r="B8" s="190" t="s">
        <v>46</v>
      </c>
      <c r="C8" s="190" t="s">
        <v>47</v>
      </c>
      <c r="D8" s="190" t="s">
        <v>48</v>
      </c>
      <c r="E8" s="190" t="s">
        <v>49</v>
      </c>
      <c r="F8" s="190" t="s">
        <v>50</v>
      </c>
      <c r="G8" s="204" t="s">
        <v>51</v>
      </c>
      <c r="H8" s="219" t="s">
        <v>52</v>
      </c>
      <c r="I8" s="220"/>
      <c r="J8" s="220"/>
      <c r="K8" s="220"/>
      <c r="L8" s="220"/>
      <c r="M8" s="221"/>
      <c r="N8" s="221"/>
      <c r="O8" s="222"/>
      <c r="P8" s="223" t="s">
        <v>53</v>
      </c>
      <c r="Q8" s="223"/>
      <c r="R8" s="223"/>
      <c r="S8" s="223"/>
      <c r="T8" s="223"/>
      <c r="U8" s="223"/>
      <c r="V8" s="223"/>
      <c r="W8" s="224"/>
      <c r="X8" s="230" t="s">
        <v>54</v>
      </c>
      <c r="Y8" s="231"/>
      <c r="Z8" s="231"/>
      <c r="AA8" s="231"/>
      <c r="AB8" s="231"/>
      <c r="AC8" s="231"/>
      <c r="AD8" s="231"/>
      <c r="AE8" s="231"/>
      <c r="AF8" s="231"/>
      <c r="AG8" s="231"/>
      <c r="AH8" s="232"/>
      <c r="AJ8" s="225" t="s">
        <v>55</v>
      </c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BA8" s="300" t="s">
        <v>56</v>
      </c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2"/>
      <c r="BR8" s="300" t="s">
        <v>57</v>
      </c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2"/>
    </row>
    <row r="9" spans="1:85" s="59" customFormat="1" ht="60.6" customHeight="1" thickBot="1" x14ac:dyDescent="0.3">
      <c r="A9" s="191"/>
      <c r="B9" s="191"/>
      <c r="C9" s="191"/>
      <c r="D9" s="191"/>
      <c r="E9" s="191"/>
      <c r="F9" s="191"/>
      <c r="G9" s="205"/>
      <c r="H9" s="227" t="s">
        <v>58</v>
      </c>
      <c r="I9" s="228"/>
      <c r="J9" s="228"/>
      <c r="K9" s="229"/>
      <c r="L9" s="157" t="s">
        <v>59</v>
      </c>
      <c r="M9" s="158"/>
      <c r="N9" s="158"/>
      <c r="O9" s="159"/>
      <c r="P9" s="155" t="s">
        <v>58</v>
      </c>
      <c r="Q9" s="155"/>
      <c r="R9" s="155"/>
      <c r="S9" s="156"/>
      <c r="T9" s="157" t="s">
        <v>59</v>
      </c>
      <c r="U9" s="158"/>
      <c r="V9" s="158"/>
      <c r="W9" s="159"/>
      <c r="X9" s="230"/>
      <c r="Y9" s="231"/>
      <c r="Z9" s="231"/>
      <c r="AA9" s="231"/>
      <c r="AB9" s="231"/>
      <c r="AC9" s="231"/>
      <c r="AD9" s="231"/>
      <c r="AE9" s="231"/>
      <c r="AF9" s="231"/>
      <c r="AG9" s="231"/>
      <c r="AH9" s="232"/>
      <c r="AJ9" s="207" t="s">
        <v>60</v>
      </c>
      <c r="AK9" s="208"/>
      <c r="AL9" s="208"/>
      <c r="AM9" s="208"/>
      <c r="AN9" s="209"/>
      <c r="AO9" s="210" t="s">
        <v>61</v>
      </c>
      <c r="AP9" s="211"/>
      <c r="AQ9" s="211"/>
      <c r="AR9" s="211"/>
      <c r="AS9" s="212"/>
      <c r="AT9" s="213" t="s">
        <v>62</v>
      </c>
      <c r="AU9" s="215" t="s">
        <v>63</v>
      </c>
      <c r="AV9" s="217" t="s">
        <v>64</v>
      </c>
      <c r="AW9" s="217" t="s">
        <v>65</v>
      </c>
      <c r="AX9" s="217" t="s">
        <v>66</v>
      </c>
      <c r="AY9" s="217" t="s">
        <v>67</v>
      </c>
      <c r="BA9" s="207" t="s">
        <v>60</v>
      </c>
      <c r="BB9" s="208"/>
      <c r="BC9" s="208"/>
      <c r="BD9" s="208"/>
      <c r="BE9" s="209"/>
      <c r="BF9" s="210" t="s">
        <v>61</v>
      </c>
      <c r="BG9" s="211"/>
      <c r="BH9" s="211"/>
      <c r="BI9" s="211"/>
      <c r="BJ9" s="212"/>
      <c r="BK9" s="213" t="s">
        <v>62</v>
      </c>
      <c r="BL9" s="215" t="s">
        <v>63</v>
      </c>
      <c r="BM9" s="217" t="s">
        <v>64</v>
      </c>
      <c r="BN9" s="217" t="s">
        <v>65</v>
      </c>
      <c r="BO9" s="217" t="s">
        <v>66</v>
      </c>
      <c r="BP9" s="217" t="s">
        <v>67</v>
      </c>
      <c r="BR9" s="207" t="s">
        <v>60</v>
      </c>
      <c r="BS9" s="208"/>
      <c r="BT9" s="208"/>
      <c r="BU9" s="208"/>
      <c r="BV9" s="65"/>
      <c r="BW9" s="235" t="s">
        <v>61</v>
      </c>
      <c r="BX9" s="236"/>
      <c r="BY9" s="236"/>
      <c r="BZ9" s="236"/>
      <c r="CA9" s="237"/>
      <c r="CB9" s="213" t="s">
        <v>62</v>
      </c>
      <c r="CC9" s="215" t="s">
        <v>63</v>
      </c>
      <c r="CD9" s="217" t="s">
        <v>64</v>
      </c>
      <c r="CE9" s="217" t="s">
        <v>65</v>
      </c>
      <c r="CF9" s="217" t="s">
        <v>66</v>
      </c>
      <c r="CG9" s="217" t="s">
        <v>67</v>
      </c>
    </row>
    <row r="10" spans="1:85" s="59" customFormat="1" ht="120.75" hidden="1" thickBot="1" x14ac:dyDescent="0.3">
      <c r="A10" s="192"/>
      <c r="B10" s="192"/>
      <c r="C10" s="192"/>
      <c r="D10" s="192"/>
      <c r="E10" s="192"/>
      <c r="F10" s="192"/>
      <c r="G10" s="206"/>
      <c r="H10" s="76" t="s">
        <v>68</v>
      </c>
      <c r="I10" s="77" t="s">
        <v>69</v>
      </c>
      <c r="J10" s="77" t="s">
        <v>70</v>
      </c>
      <c r="K10" s="77" t="s">
        <v>71</v>
      </c>
      <c r="L10" s="77" t="s">
        <v>68</v>
      </c>
      <c r="M10" s="77" t="s">
        <v>69</v>
      </c>
      <c r="N10" s="77" t="s">
        <v>70</v>
      </c>
      <c r="O10" s="78" t="s">
        <v>71</v>
      </c>
      <c r="P10" s="79" t="s">
        <v>68</v>
      </c>
      <c r="Q10" s="77" t="s">
        <v>69</v>
      </c>
      <c r="R10" s="77" t="s">
        <v>70</v>
      </c>
      <c r="S10" s="77" t="s">
        <v>71</v>
      </c>
      <c r="T10" s="77" t="s">
        <v>68</v>
      </c>
      <c r="U10" s="77" t="s">
        <v>69</v>
      </c>
      <c r="V10" s="77" t="s">
        <v>70</v>
      </c>
      <c r="W10" s="78" t="s">
        <v>71</v>
      </c>
      <c r="X10" s="81" t="s">
        <v>72</v>
      </c>
      <c r="Y10" s="81" t="s">
        <v>73</v>
      </c>
      <c r="Z10" s="62" t="s">
        <v>74</v>
      </c>
      <c r="AA10" s="81" t="s">
        <v>73</v>
      </c>
      <c r="AB10" s="82" t="s">
        <v>75</v>
      </c>
      <c r="AC10" s="83" t="s">
        <v>62</v>
      </c>
      <c r="AD10" s="83" t="s">
        <v>63</v>
      </c>
      <c r="AE10" s="77" t="s">
        <v>64</v>
      </c>
      <c r="AF10" s="80" t="s">
        <v>65</v>
      </c>
      <c r="AG10" s="78" t="s">
        <v>66</v>
      </c>
      <c r="AH10" s="80" t="s">
        <v>67</v>
      </c>
      <c r="AJ10" s="60" t="s">
        <v>72</v>
      </c>
      <c r="AK10" s="61" t="s">
        <v>73</v>
      </c>
      <c r="AL10" s="62" t="s">
        <v>74</v>
      </c>
      <c r="AM10" s="61" t="s">
        <v>73</v>
      </c>
      <c r="AN10" s="63" t="s">
        <v>75</v>
      </c>
      <c r="AO10" s="60" t="s">
        <v>72</v>
      </c>
      <c r="AP10" s="61" t="s">
        <v>73</v>
      </c>
      <c r="AQ10" s="61" t="s">
        <v>74</v>
      </c>
      <c r="AR10" s="64" t="s">
        <v>73</v>
      </c>
      <c r="AS10" s="63" t="s">
        <v>75</v>
      </c>
      <c r="AT10" s="214"/>
      <c r="AU10" s="216"/>
      <c r="AV10" s="218"/>
      <c r="AW10" s="218"/>
      <c r="AX10" s="218"/>
      <c r="AY10" s="218"/>
      <c r="BA10" s="60" t="s">
        <v>72</v>
      </c>
      <c r="BB10" s="61" t="s">
        <v>73</v>
      </c>
      <c r="BC10" s="62" t="s">
        <v>74</v>
      </c>
      <c r="BD10" s="61" t="s">
        <v>73</v>
      </c>
      <c r="BE10" s="63" t="s">
        <v>75</v>
      </c>
      <c r="BF10" s="60" t="s">
        <v>72</v>
      </c>
      <c r="BG10" s="61" t="s">
        <v>73</v>
      </c>
      <c r="BH10" s="61" t="s">
        <v>74</v>
      </c>
      <c r="BI10" s="64" t="s">
        <v>73</v>
      </c>
      <c r="BJ10" s="63" t="s">
        <v>75</v>
      </c>
      <c r="BK10" s="214"/>
      <c r="BL10" s="216"/>
      <c r="BM10" s="218"/>
      <c r="BN10" s="218"/>
      <c r="BO10" s="218"/>
      <c r="BP10" s="218"/>
      <c r="BR10" s="84" t="s">
        <v>72</v>
      </c>
      <c r="BS10" s="81" t="s">
        <v>73</v>
      </c>
      <c r="BT10" s="62" t="s">
        <v>74</v>
      </c>
      <c r="BU10" s="81" t="s">
        <v>73</v>
      </c>
      <c r="BV10" s="63" t="s">
        <v>75</v>
      </c>
      <c r="BW10" s="84" t="s">
        <v>72</v>
      </c>
      <c r="BX10" s="81" t="s">
        <v>73</v>
      </c>
      <c r="BY10" s="81" t="s">
        <v>74</v>
      </c>
      <c r="BZ10" s="81" t="s">
        <v>73</v>
      </c>
      <c r="CA10" s="63" t="s">
        <v>75</v>
      </c>
      <c r="CB10" s="214"/>
      <c r="CC10" s="216"/>
      <c r="CD10" s="218"/>
      <c r="CE10" s="218"/>
      <c r="CF10" s="218"/>
      <c r="CG10" s="218"/>
    </row>
    <row r="11" spans="1:85" s="4" customFormat="1" ht="300.75" hidden="1" thickBot="1" x14ac:dyDescent="0.3">
      <c r="A11" s="177" t="s">
        <v>79</v>
      </c>
      <c r="B11" s="238">
        <v>5</v>
      </c>
      <c r="C11" s="240" t="s">
        <v>80</v>
      </c>
      <c r="D11" s="184" t="s">
        <v>81</v>
      </c>
      <c r="E11" s="71" t="s">
        <v>82</v>
      </c>
      <c r="F11" s="186" t="s">
        <v>60</v>
      </c>
      <c r="G11" s="72" t="s">
        <v>83</v>
      </c>
      <c r="H11" s="50">
        <v>1380</v>
      </c>
      <c r="I11" s="46">
        <v>2040</v>
      </c>
      <c r="J11" s="46">
        <v>2040</v>
      </c>
      <c r="K11" s="46">
        <v>2040</v>
      </c>
      <c r="L11" s="53"/>
      <c r="M11" s="46">
        <v>2040</v>
      </c>
      <c r="N11" s="46">
        <v>2040</v>
      </c>
      <c r="O11" s="46">
        <v>2040</v>
      </c>
      <c r="P11" s="85">
        <f>H11</f>
        <v>1380</v>
      </c>
      <c r="Q11" s="86">
        <f>H11+I11</f>
        <v>3420</v>
      </c>
      <c r="R11" s="86">
        <f>H11+I11+J11</f>
        <v>5460</v>
      </c>
      <c r="S11" s="87">
        <f>H11+I11+J11+K11</f>
        <v>7500</v>
      </c>
      <c r="T11" s="53"/>
      <c r="U11" s="86">
        <f>H11+M11</f>
        <v>3420</v>
      </c>
      <c r="V11" s="86">
        <f t="shared" ref="V11:W13" si="0">U11+N11</f>
        <v>5460</v>
      </c>
      <c r="W11" s="87">
        <f t="shared" si="0"/>
        <v>7500</v>
      </c>
      <c r="X11" s="104">
        <f t="shared" ref="X11:X26" si="1">H11</f>
        <v>1380</v>
      </c>
      <c r="Y11" s="242">
        <f>IFERROR((X11/X12),"")</f>
        <v>0.31449407474931634</v>
      </c>
      <c r="Z11" s="48">
        <v>1167</v>
      </c>
      <c r="AA11" s="249">
        <f t="shared" ref="AA11" si="2">IFERROR((Z11/Z12),"")</f>
        <v>0.40199793317258009</v>
      </c>
      <c r="AB11" s="251">
        <f>IFERROR(AA11/Y11,0)</f>
        <v>1.2782369063487546</v>
      </c>
      <c r="AC11" s="252" t="s">
        <v>84</v>
      </c>
      <c r="AD11" s="254" t="s">
        <v>85</v>
      </c>
      <c r="AE11" s="116" t="s">
        <v>86</v>
      </c>
      <c r="AF11" s="108">
        <v>1406</v>
      </c>
      <c r="AG11" s="108" t="s">
        <v>87</v>
      </c>
      <c r="AH11" s="26"/>
      <c r="AJ11" s="104">
        <f t="shared" ref="AJ11:AJ26" si="3">M11</f>
        <v>2040</v>
      </c>
      <c r="AK11" s="244">
        <f>IFERROR((AJ11/AJ12),"")</f>
        <v>0.34436191762322754</v>
      </c>
      <c r="AL11" s="48">
        <v>1740</v>
      </c>
      <c r="AM11" s="244">
        <f t="shared" ref="AM11" si="4">IFERROR((AL11/AL12),"")</f>
        <v>0.33964473941050166</v>
      </c>
      <c r="AN11" s="246">
        <f>IFERROR(AM11/AK11,0)</f>
        <v>0.98630168444500588</v>
      </c>
      <c r="AO11" s="55">
        <f>U11</f>
        <v>3420</v>
      </c>
      <c r="AP11" s="244">
        <f>IFERROR((AO11/AO12),"")</f>
        <v>0.3316524437548487</v>
      </c>
      <c r="AQ11" s="57">
        <f>Z11+AL11</f>
        <v>2907</v>
      </c>
      <c r="AR11" s="244">
        <f t="shared" ref="AR11" si="5">IFERROR((AQ11/AQ12),"")</f>
        <v>0.36219785696486417</v>
      </c>
      <c r="AS11" s="246">
        <f>IFERROR(AR11/AP11,0)</f>
        <v>1.0921006728133567</v>
      </c>
      <c r="AT11" s="247" t="s">
        <v>88</v>
      </c>
      <c r="AU11" s="270" t="s">
        <v>89</v>
      </c>
      <c r="AV11" s="91"/>
      <c r="AW11" s="121">
        <v>2135</v>
      </c>
      <c r="AX11" s="122" t="s">
        <v>86</v>
      </c>
      <c r="AY11" s="272"/>
      <c r="BA11" s="104">
        <f t="shared" ref="BA11:BA26" si="6">N11</f>
        <v>2040</v>
      </c>
      <c r="BB11" s="244">
        <f>IFERROR((BA11/BA12),"")</f>
        <v>0.30993618960802188</v>
      </c>
      <c r="BC11" s="48">
        <v>1634</v>
      </c>
      <c r="BD11" s="244">
        <f t="shared" ref="BD11" si="7">IFERROR((BC11/BC12),"")</f>
        <v>0.33103727714748782</v>
      </c>
      <c r="BE11" s="246">
        <f>IFERROR(BD11/BB11,0)</f>
        <v>1.0680820383258651</v>
      </c>
      <c r="BF11" s="55">
        <f>V11</f>
        <v>5460</v>
      </c>
      <c r="BG11" s="244">
        <f>IFERROR((BF11/BF12),"")</f>
        <v>0.32319166568012314</v>
      </c>
      <c r="BH11" s="138">
        <f>AQ11+BC11</f>
        <v>4541</v>
      </c>
      <c r="BI11" s="244">
        <f t="shared" ref="BI11" si="8">IFERROR((BH11/BH12),"")</f>
        <v>0.35033173892917757</v>
      </c>
      <c r="BJ11" s="246">
        <f>IFERROR(BI11/BG11,0)</f>
        <v>1.0839751643717079</v>
      </c>
      <c r="BK11" s="266" t="s">
        <v>88</v>
      </c>
      <c r="BL11" s="268" t="s">
        <v>89</v>
      </c>
      <c r="BM11" s="134"/>
      <c r="BN11" s="140">
        <v>2105</v>
      </c>
      <c r="BO11" s="141" t="s">
        <v>86</v>
      </c>
      <c r="BP11" s="278"/>
      <c r="BQ11" s="10"/>
      <c r="BR11" s="106">
        <f t="shared" ref="BR11:BR26" si="9">O11</f>
        <v>2040</v>
      </c>
      <c r="BS11" s="261">
        <f>IFERROR((BR11/BR12),"")</f>
        <v>0.53882725832012679</v>
      </c>
      <c r="BT11" s="11">
        <v>1507</v>
      </c>
      <c r="BU11" s="261">
        <f t="shared" ref="BU11" si="10">IFERROR((BT11/BT12),"")</f>
        <v>0.31162117452440036</v>
      </c>
      <c r="BV11" s="263">
        <f>IFERROR(BU11/BS11,0)</f>
        <v>0.57833223860263716</v>
      </c>
      <c r="BW11" s="19">
        <f>W11</f>
        <v>7500</v>
      </c>
      <c r="BX11" s="261">
        <f>IFERROR((BW11/BW12),"")</f>
        <v>0.36266924564796904</v>
      </c>
      <c r="BY11" s="20">
        <f>BH11+BT11</f>
        <v>6048</v>
      </c>
      <c r="BZ11" s="264">
        <f t="shared" ref="BZ11" si="11">IFERROR((BY11/BY12),"")</f>
        <v>0.33981346218676256</v>
      </c>
      <c r="CA11" s="256">
        <f>IFERROR(BZ11/BX11,0)</f>
        <v>0.93697898640296662</v>
      </c>
      <c r="CB11" s="257"/>
      <c r="CC11" s="259"/>
      <c r="CD11" s="24"/>
      <c r="CE11" s="151">
        <v>1897</v>
      </c>
      <c r="CF11" s="154" t="s">
        <v>86</v>
      </c>
      <c r="CG11" s="272"/>
    </row>
    <row r="12" spans="1:85" s="4" customFormat="1" ht="225.75" hidden="1" thickBot="1" x14ac:dyDescent="0.3">
      <c r="A12" s="178"/>
      <c r="B12" s="239"/>
      <c r="C12" s="241"/>
      <c r="D12" s="185"/>
      <c r="E12" s="70" t="s">
        <v>90</v>
      </c>
      <c r="F12" s="187"/>
      <c r="G12" s="73" t="s">
        <v>91</v>
      </c>
      <c r="H12" s="51">
        <v>4388</v>
      </c>
      <c r="I12" s="47">
        <v>5924</v>
      </c>
      <c r="J12" s="47">
        <v>6582</v>
      </c>
      <c r="K12" s="47">
        <v>5046</v>
      </c>
      <c r="L12" s="54"/>
      <c r="M12" s="47">
        <v>5924</v>
      </c>
      <c r="N12" s="47">
        <v>6582</v>
      </c>
      <c r="O12" s="132">
        <v>3786</v>
      </c>
      <c r="P12" s="88">
        <f>H12</f>
        <v>4388</v>
      </c>
      <c r="Q12" s="89">
        <f>H12+I12</f>
        <v>10312</v>
      </c>
      <c r="R12" s="89">
        <f>H12+I12+J12</f>
        <v>16894</v>
      </c>
      <c r="S12" s="90">
        <f>H12+I12+J12+K12</f>
        <v>21940</v>
      </c>
      <c r="T12" s="54"/>
      <c r="U12" s="89">
        <f>H12+M12</f>
        <v>10312</v>
      </c>
      <c r="V12" s="89">
        <f t="shared" si="0"/>
        <v>16894</v>
      </c>
      <c r="W12" s="90">
        <f t="shared" si="0"/>
        <v>20680</v>
      </c>
      <c r="X12" s="105">
        <f t="shared" si="1"/>
        <v>4388</v>
      </c>
      <c r="Y12" s="243"/>
      <c r="Z12" s="49">
        <f>1026+1877</f>
        <v>2903</v>
      </c>
      <c r="AA12" s="250"/>
      <c r="AB12" s="251"/>
      <c r="AC12" s="253"/>
      <c r="AD12" s="255"/>
      <c r="AE12" s="118" t="s">
        <v>92</v>
      </c>
      <c r="AF12" s="109">
        <v>2903</v>
      </c>
      <c r="AG12" s="110" t="s">
        <v>77</v>
      </c>
      <c r="AH12" s="27"/>
      <c r="AJ12" s="105">
        <f t="shared" si="3"/>
        <v>5924</v>
      </c>
      <c r="AK12" s="245"/>
      <c r="AL12" s="49">
        <v>5123</v>
      </c>
      <c r="AM12" s="245"/>
      <c r="AN12" s="246"/>
      <c r="AO12" s="56">
        <f>U12</f>
        <v>10312</v>
      </c>
      <c r="AP12" s="245"/>
      <c r="AQ12" s="58">
        <f>Z12+AL12</f>
        <v>8026</v>
      </c>
      <c r="AR12" s="245"/>
      <c r="AS12" s="246"/>
      <c r="AT12" s="248"/>
      <c r="AU12" s="271"/>
      <c r="AV12" s="92"/>
      <c r="AW12" s="123">
        <v>5123</v>
      </c>
      <c r="AX12" s="124" t="s">
        <v>77</v>
      </c>
      <c r="AY12" s="273"/>
      <c r="BA12" s="105">
        <f t="shared" si="6"/>
        <v>6582</v>
      </c>
      <c r="BB12" s="245"/>
      <c r="BC12" s="49">
        <v>4936</v>
      </c>
      <c r="BD12" s="245"/>
      <c r="BE12" s="246"/>
      <c r="BF12" s="56">
        <f>V12</f>
        <v>16894</v>
      </c>
      <c r="BG12" s="245"/>
      <c r="BH12" s="139">
        <f>AQ12+BC12</f>
        <v>12962</v>
      </c>
      <c r="BI12" s="245"/>
      <c r="BJ12" s="246"/>
      <c r="BK12" s="267"/>
      <c r="BL12" s="269"/>
      <c r="BM12" s="137" t="s">
        <v>78</v>
      </c>
      <c r="BN12" s="142">
        <v>4936</v>
      </c>
      <c r="BO12" s="143" t="s">
        <v>77</v>
      </c>
      <c r="BP12" s="279"/>
      <c r="BQ12" s="10"/>
      <c r="BR12" s="107">
        <f t="shared" si="9"/>
        <v>3786</v>
      </c>
      <c r="BS12" s="262"/>
      <c r="BT12" s="12">
        <v>4836</v>
      </c>
      <c r="BU12" s="262"/>
      <c r="BV12" s="263"/>
      <c r="BW12" s="21">
        <f>W12</f>
        <v>20680</v>
      </c>
      <c r="BX12" s="262"/>
      <c r="BY12" s="22">
        <f>BH12+BT12</f>
        <v>17798</v>
      </c>
      <c r="BZ12" s="265"/>
      <c r="CA12" s="256"/>
      <c r="CB12" s="258"/>
      <c r="CC12" s="260"/>
      <c r="CD12" s="25"/>
      <c r="CE12" s="151">
        <v>4598</v>
      </c>
      <c r="CF12" s="153" t="s">
        <v>86</v>
      </c>
      <c r="CG12" s="273"/>
    </row>
    <row r="13" spans="1:85" s="4" customFormat="1" ht="409.6" customHeight="1" thickBot="1" x14ac:dyDescent="0.3">
      <c r="A13" s="178"/>
      <c r="B13" s="238">
        <v>6</v>
      </c>
      <c r="C13" s="240" t="s">
        <v>93</v>
      </c>
      <c r="D13" s="184" t="s">
        <v>94</v>
      </c>
      <c r="E13" s="71" t="s">
        <v>95</v>
      </c>
      <c r="F13" s="186" t="s">
        <v>60</v>
      </c>
      <c r="G13" s="74" t="s">
        <v>96</v>
      </c>
      <c r="H13" s="50">
        <v>94</v>
      </c>
      <c r="I13" s="46">
        <v>126</v>
      </c>
      <c r="J13" s="46">
        <v>140</v>
      </c>
      <c r="K13" s="46">
        <v>108</v>
      </c>
      <c r="L13" s="53"/>
      <c r="M13" s="46">
        <v>126</v>
      </c>
      <c r="N13" s="46">
        <v>140</v>
      </c>
      <c r="O13" s="46">
        <v>108</v>
      </c>
      <c r="P13" s="85">
        <f>H13</f>
        <v>94</v>
      </c>
      <c r="Q13" s="86">
        <f>H13+I13</f>
        <v>220</v>
      </c>
      <c r="R13" s="86">
        <f>H13+I13+J13</f>
        <v>360</v>
      </c>
      <c r="S13" s="87">
        <f>H13+I13+J13+K13</f>
        <v>468</v>
      </c>
      <c r="T13" s="53"/>
      <c r="U13" s="86">
        <f>H13+M13</f>
        <v>220</v>
      </c>
      <c r="V13" s="86">
        <f t="shared" si="0"/>
        <v>360</v>
      </c>
      <c r="W13" s="87">
        <f t="shared" si="0"/>
        <v>468</v>
      </c>
      <c r="X13" s="104">
        <f t="shared" si="1"/>
        <v>94</v>
      </c>
      <c r="Y13" s="242">
        <f>IFERROR((X13/X14),"")</f>
        <v>0.64827586206896548</v>
      </c>
      <c r="Z13" s="48">
        <v>68</v>
      </c>
      <c r="AA13" s="249">
        <f t="shared" ref="AA13" si="12">IFERROR((Z13/Z14),"")</f>
        <v>7.8341013824884786E-2</v>
      </c>
      <c r="AB13" s="251">
        <f t="shared" ref="AB13" si="13">IFERROR(AA13/Y13,0)</f>
        <v>0.12084518090008824</v>
      </c>
      <c r="AC13" s="252" t="s">
        <v>97</v>
      </c>
      <c r="AD13" s="254" t="s">
        <v>98</v>
      </c>
      <c r="AE13" s="119" t="s">
        <v>92</v>
      </c>
      <c r="AF13" s="119">
        <v>68</v>
      </c>
      <c r="AG13" s="116" t="s">
        <v>86</v>
      </c>
      <c r="AH13" s="33"/>
      <c r="AJ13" s="104">
        <f t="shared" si="3"/>
        <v>126</v>
      </c>
      <c r="AK13" s="244">
        <f>IFERROR((AJ13/AJ14),"")</f>
        <v>0.32898172323759789</v>
      </c>
      <c r="AL13" s="48">
        <v>148</v>
      </c>
      <c r="AM13" s="244">
        <f t="shared" ref="AM13" si="14">IFERROR((AL13/AL14),"")</f>
        <v>0.20163487738419619</v>
      </c>
      <c r="AN13" s="246">
        <f t="shared" ref="AN13" si="15">IFERROR(AM13/AK13,0)</f>
        <v>0.61290601617577101</v>
      </c>
      <c r="AO13" s="55">
        <f>U13</f>
        <v>220</v>
      </c>
      <c r="AP13" s="244">
        <f>IFERROR((AO13/AO14),"")</f>
        <v>0.5744125326370757</v>
      </c>
      <c r="AQ13" s="57">
        <f>Z13+AL13</f>
        <v>216</v>
      </c>
      <c r="AR13" s="244">
        <f t="shared" ref="AR13" si="16">IFERROR((AQ13/AQ14),"")</f>
        <v>0.29427792915531337</v>
      </c>
      <c r="AS13" s="246">
        <f t="shared" ref="AS13" si="17">IFERROR(AR13/AP13,0)</f>
        <v>0.51231112212038643</v>
      </c>
      <c r="AT13" s="247"/>
      <c r="AU13" s="270"/>
      <c r="AV13" s="93"/>
      <c r="AW13" s="121">
        <v>165</v>
      </c>
      <c r="AX13" s="122" t="s">
        <v>86</v>
      </c>
      <c r="AY13" s="272"/>
      <c r="BA13" s="104">
        <f t="shared" si="6"/>
        <v>140</v>
      </c>
      <c r="BB13" s="244">
        <f>IFERROR((BA13/BA14),"")</f>
        <v>0.21374045801526717</v>
      </c>
      <c r="BC13" s="48">
        <v>169</v>
      </c>
      <c r="BD13" s="244">
        <f t="shared" ref="BD13" si="18">IFERROR((BC13/BC14),"")</f>
        <v>0.19696969696969696</v>
      </c>
      <c r="BE13" s="246">
        <f t="shared" ref="BE13" si="19">IFERROR(BD13/BB13,0)</f>
        <v>0.92153679653679654</v>
      </c>
      <c r="BF13" s="55">
        <f>V13</f>
        <v>360</v>
      </c>
      <c r="BG13" s="244">
        <f>IFERROR((BF13/BF14),"")</f>
        <v>0.54961832061068705</v>
      </c>
      <c r="BH13" s="138">
        <f>AQ13+BC13</f>
        <v>385</v>
      </c>
      <c r="BI13" s="244">
        <f t="shared" ref="BI13" si="20">IFERROR((BH13/BH14),"")</f>
        <v>0.44871794871794873</v>
      </c>
      <c r="BJ13" s="246">
        <f t="shared" ref="BJ13" si="21">IFERROR(BI13/BG13,0)</f>
        <v>0.81641737891737887</v>
      </c>
      <c r="BK13" s="274"/>
      <c r="BL13" s="276"/>
      <c r="BM13" s="135"/>
      <c r="BN13" s="144">
        <v>176</v>
      </c>
      <c r="BO13" s="145" t="s">
        <v>86</v>
      </c>
      <c r="BP13" s="278"/>
      <c r="BQ13" s="10"/>
      <c r="BR13" s="106">
        <f t="shared" si="9"/>
        <v>108</v>
      </c>
      <c r="BS13" s="261">
        <f>IFERROR((BR13/BR14),"")</f>
        <v>0.12690951821386603</v>
      </c>
      <c r="BT13" s="11">
        <v>173</v>
      </c>
      <c r="BU13" s="261">
        <f t="shared" ref="BU13" si="22">IFERROR((BT13/BT14),"")</f>
        <v>0.22351421188630491</v>
      </c>
      <c r="BV13" s="263">
        <f t="shared" ref="BV13" si="23">IFERROR(BU13/BS13,0)</f>
        <v>1.7612092066226435</v>
      </c>
      <c r="BW13" s="19">
        <f>W13</f>
        <v>468</v>
      </c>
      <c r="BX13" s="261">
        <f>IFERROR((BW13/BW14),"")</f>
        <v>0.5499412455934195</v>
      </c>
      <c r="BY13" s="20">
        <f>BH13+BT13</f>
        <v>558</v>
      </c>
      <c r="BZ13" s="264">
        <f t="shared" ref="BZ13" si="24">IFERROR((BY13/BY14),"")</f>
        <v>0.72093023255813948</v>
      </c>
      <c r="CA13" s="256">
        <f t="shared" ref="CA13" si="25">IFERROR(BZ13/BX13,0)</f>
        <v>1.3109222818525144</v>
      </c>
      <c r="CB13" s="257"/>
      <c r="CC13" s="259"/>
      <c r="CD13" s="28"/>
      <c r="CE13" s="152">
        <v>184</v>
      </c>
      <c r="CF13" s="154" t="s">
        <v>86</v>
      </c>
      <c r="CG13" s="272"/>
    </row>
    <row r="14" spans="1:85" s="4" customFormat="1" ht="409.6" customHeight="1" thickBot="1" x14ac:dyDescent="0.3">
      <c r="A14" s="178"/>
      <c r="B14" s="239"/>
      <c r="C14" s="241"/>
      <c r="D14" s="185"/>
      <c r="E14" s="70" t="s">
        <v>99</v>
      </c>
      <c r="F14" s="187"/>
      <c r="G14" s="74" t="s">
        <v>100</v>
      </c>
      <c r="H14" s="51">
        <v>145</v>
      </c>
      <c r="I14" s="47">
        <v>383</v>
      </c>
      <c r="J14" s="47">
        <v>655</v>
      </c>
      <c r="K14" s="47">
        <v>851</v>
      </c>
      <c r="L14" s="54"/>
      <c r="M14" s="47">
        <v>383</v>
      </c>
      <c r="N14" s="47">
        <v>655</v>
      </c>
      <c r="O14" s="47">
        <v>851</v>
      </c>
      <c r="P14" s="88" t="s">
        <v>76</v>
      </c>
      <c r="Q14" s="89" t="s">
        <v>76</v>
      </c>
      <c r="R14" s="89" t="s">
        <v>76</v>
      </c>
      <c r="S14" s="90" t="s">
        <v>76</v>
      </c>
      <c r="T14" s="54"/>
      <c r="U14" s="168" t="s">
        <v>76</v>
      </c>
      <c r="V14" s="169"/>
      <c r="W14" s="170"/>
      <c r="X14" s="105">
        <f t="shared" si="1"/>
        <v>145</v>
      </c>
      <c r="Y14" s="243"/>
      <c r="Z14" s="49">
        <v>868</v>
      </c>
      <c r="AA14" s="250"/>
      <c r="AB14" s="251"/>
      <c r="AC14" s="253"/>
      <c r="AD14" s="255"/>
      <c r="AE14" s="117" t="s">
        <v>92</v>
      </c>
      <c r="AF14" s="117">
        <v>868</v>
      </c>
      <c r="AG14" s="118" t="s">
        <v>92</v>
      </c>
      <c r="AH14" s="34"/>
      <c r="AJ14" s="105">
        <f t="shared" si="3"/>
        <v>383</v>
      </c>
      <c r="AK14" s="245"/>
      <c r="AL14" s="49">
        <v>734</v>
      </c>
      <c r="AM14" s="245"/>
      <c r="AN14" s="246"/>
      <c r="AO14" s="56">
        <f>M14</f>
        <v>383</v>
      </c>
      <c r="AP14" s="245"/>
      <c r="AQ14" s="58">
        <f>AL14</f>
        <v>734</v>
      </c>
      <c r="AR14" s="245"/>
      <c r="AS14" s="246"/>
      <c r="AT14" s="248"/>
      <c r="AU14" s="271"/>
      <c r="AV14" s="92"/>
      <c r="AW14" s="123">
        <v>859</v>
      </c>
      <c r="AX14" s="122" t="s">
        <v>86</v>
      </c>
      <c r="AY14" s="273"/>
      <c r="BA14" s="105">
        <f t="shared" si="6"/>
        <v>655</v>
      </c>
      <c r="BB14" s="245"/>
      <c r="BC14" s="49">
        <v>858</v>
      </c>
      <c r="BD14" s="245"/>
      <c r="BE14" s="246"/>
      <c r="BF14" s="56">
        <f>N14</f>
        <v>655</v>
      </c>
      <c r="BG14" s="245"/>
      <c r="BH14" s="139">
        <f>BC14</f>
        <v>858</v>
      </c>
      <c r="BI14" s="245"/>
      <c r="BJ14" s="246"/>
      <c r="BK14" s="275"/>
      <c r="BL14" s="277"/>
      <c r="BM14" s="136"/>
      <c r="BN14" s="142">
        <v>885</v>
      </c>
      <c r="BO14" s="146" t="s">
        <v>86</v>
      </c>
      <c r="BP14" s="279"/>
      <c r="BQ14" s="10"/>
      <c r="BR14" s="107">
        <f t="shared" si="9"/>
        <v>851</v>
      </c>
      <c r="BS14" s="262"/>
      <c r="BT14" s="12">
        <v>774</v>
      </c>
      <c r="BU14" s="262"/>
      <c r="BV14" s="263"/>
      <c r="BW14" s="21">
        <f>O14</f>
        <v>851</v>
      </c>
      <c r="BX14" s="262"/>
      <c r="BY14" s="22">
        <f>BT14</f>
        <v>774</v>
      </c>
      <c r="BZ14" s="265"/>
      <c r="CA14" s="256"/>
      <c r="CB14" s="258"/>
      <c r="CC14" s="260"/>
      <c r="CD14" s="30"/>
      <c r="CE14" s="152">
        <v>845</v>
      </c>
      <c r="CF14" s="153" t="s">
        <v>86</v>
      </c>
      <c r="CG14" s="273"/>
    </row>
    <row r="15" spans="1:85" s="4" customFormat="1" ht="300.75" hidden="1" thickBot="1" x14ac:dyDescent="0.3">
      <c r="A15" s="178"/>
      <c r="B15" s="180">
        <v>7</v>
      </c>
      <c r="C15" s="182" t="s">
        <v>101</v>
      </c>
      <c r="D15" s="184" t="s">
        <v>102</v>
      </c>
      <c r="E15" s="71" t="s">
        <v>103</v>
      </c>
      <c r="F15" s="186" t="s">
        <v>60</v>
      </c>
      <c r="G15" s="74" t="s">
        <v>104</v>
      </c>
      <c r="H15" s="50">
        <v>4615</v>
      </c>
      <c r="I15" s="46">
        <v>6230</v>
      </c>
      <c r="J15" s="46">
        <v>6922</v>
      </c>
      <c r="K15" s="46">
        <v>5306</v>
      </c>
      <c r="L15" s="53"/>
      <c r="M15" s="46">
        <v>6230</v>
      </c>
      <c r="N15" s="46">
        <v>6922</v>
      </c>
      <c r="O15" s="131">
        <v>4046</v>
      </c>
      <c r="P15" s="85">
        <f>H15</f>
        <v>4615</v>
      </c>
      <c r="Q15" s="86">
        <f>H15+I15</f>
        <v>10845</v>
      </c>
      <c r="R15" s="86">
        <f>H15+I15+J15</f>
        <v>17767</v>
      </c>
      <c r="S15" s="87">
        <f>H15+I15+J15+K15</f>
        <v>23073</v>
      </c>
      <c r="T15" s="53"/>
      <c r="U15" s="86">
        <f>H15+M15</f>
        <v>10845</v>
      </c>
      <c r="V15" s="86">
        <f>U15+N15</f>
        <v>17767</v>
      </c>
      <c r="W15" s="87">
        <f>V15+O15</f>
        <v>21813</v>
      </c>
      <c r="X15" s="104">
        <f t="shared" si="1"/>
        <v>4615</v>
      </c>
      <c r="Y15" s="242">
        <f>IFERROR((X15/X16),"")</f>
        <v>0.68299541216516202</v>
      </c>
      <c r="Z15" s="48">
        <v>3166</v>
      </c>
      <c r="AA15" s="249">
        <f t="shared" ref="AA15" si="26">IFERROR((Z15/Z16),"")</f>
        <v>0.21474598114359356</v>
      </c>
      <c r="AB15" s="251">
        <f t="shared" ref="AB15" si="27">IFERROR(AA15/Y15,0)</f>
        <v>0.31441789698532213</v>
      </c>
      <c r="AC15" s="252" t="s">
        <v>97</v>
      </c>
      <c r="AD15" s="254" t="s">
        <v>98</v>
      </c>
      <c r="AE15" s="119" t="s">
        <v>92</v>
      </c>
      <c r="AF15" s="111">
        <v>3166</v>
      </c>
      <c r="AG15" s="111" t="s">
        <v>77</v>
      </c>
      <c r="AH15" s="29"/>
      <c r="AJ15" s="104">
        <f t="shared" si="3"/>
        <v>6230</v>
      </c>
      <c r="AK15" s="244">
        <f>IFERROR((AJ15/AJ16),"")</f>
        <v>0.34827817531305905</v>
      </c>
      <c r="AL15" s="48">
        <v>5754</v>
      </c>
      <c r="AM15" s="244">
        <f t="shared" ref="AM15" si="28">IFERROR((AL15/AL16),"")</f>
        <v>0.40280014000700037</v>
      </c>
      <c r="AN15" s="246">
        <f t="shared" ref="AN15" si="29">IFERROR(AM15/AK15,0)</f>
        <v>1.1565471756733905</v>
      </c>
      <c r="AO15" s="55">
        <f>U15</f>
        <v>10845</v>
      </c>
      <c r="AP15" s="244">
        <f>IFERROR((AO15/AO16),"")</f>
        <v>0.60627236135957063</v>
      </c>
      <c r="AQ15" s="57">
        <f>Z15+AL15</f>
        <v>8920</v>
      </c>
      <c r="AR15" s="244">
        <f t="shared" ref="AR15" si="30">IFERROR((AQ15/AQ16),"")</f>
        <v>0.62443122156107811</v>
      </c>
      <c r="AS15" s="246">
        <f t="shared" ref="AS15" si="31">IFERROR(AR15/AP15,0)</f>
        <v>1.0299516543369815</v>
      </c>
      <c r="AT15" s="247"/>
      <c r="AU15" s="270"/>
      <c r="AV15" s="93"/>
      <c r="AW15" s="125">
        <v>5754</v>
      </c>
      <c r="AX15" s="122" t="s">
        <v>77</v>
      </c>
      <c r="AY15" s="272"/>
      <c r="BA15" s="104">
        <f t="shared" si="6"/>
        <v>6922</v>
      </c>
      <c r="BB15" s="244">
        <f>IFERROR((BA15/BA16),"")</f>
        <v>0.2261574149704316</v>
      </c>
      <c r="BC15" s="48">
        <v>5470</v>
      </c>
      <c r="BD15" s="244">
        <f t="shared" ref="BD15" si="32">IFERROR((BC15/BC16),"")</f>
        <v>0.40921672776239992</v>
      </c>
      <c r="BE15" s="246">
        <f t="shared" ref="BE15" si="33">IFERROR(BD15/BB15,0)</f>
        <v>1.8094331676717386</v>
      </c>
      <c r="BF15" s="55">
        <f>V15</f>
        <v>17767</v>
      </c>
      <c r="BG15" s="244">
        <f>IFERROR((BF15/BF16),"")</f>
        <v>0.58048812363184887</v>
      </c>
      <c r="BH15" s="138">
        <f>AQ15+BC15</f>
        <v>14390</v>
      </c>
      <c r="BI15" s="244">
        <f t="shared" ref="BI15" si="34">IFERROR((BH15/BH16),"")</f>
        <v>1.0765317573127853</v>
      </c>
      <c r="BJ15" s="246">
        <f t="shared" ref="BJ15" si="35">IFERROR(BI15/BG15,0)</f>
        <v>1.8545284795447978</v>
      </c>
      <c r="BK15" s="274"/>
      <c r="BL15" s="276"/>
      <c r="BM15" s="137" t="s">
        <v>78</v>
      </c>
      <c r="BN15" s="147">
        <v>5470</v>
      </c>
      <c r="BO15" s="148" t="s">
        <v>77</v>
      </c>
      <c r="BP15" s="278"/>
      <c r="BQ15" s="10"/>
      <c r="BR15" s="106">
        <f t="shared" si="9"/>
        <v>4046</v>
      </c>
      <c r="BS15" s="261">
        <f>IFERROR((BR15/BR16),"")</f>
        <v>0.10178616352201258</v>
      </c>
      <c r="BT15" s="11">
        <v>5322</v>
      </c>
      <c r="BU15" s="261">
        <f t="shared" ref="BU15" si="36">IFERROR((BT15/BT16),"")</f>
        <v>0.47026597154722982</v>
      </c>
      <c r="BV15" s="263">
        <f t="shared" ref="BV15" si="37">IFERROR(BU15/BS15,0)</f>
        <v>4.6201365222447812</v>
      </c>
      <c r="BW15" s="19">
        <f>W15</f>
        <v>21813</v>
      </c>
      <c r="BX15" s="261">
        <f>IFERROR((BW15/BW16),"")</f>
        <v>0.5487547169811321</v>
      </c>
      <c r="BY15" s="20">
        <f>BH15+BT15</f>
        <v>19712</v>
      </c>
      <c r="BZ15" s="264">
        <f t="shared" ref="BZ15" si="38">IFERROR((BY15/BY16),"")</f>
        <v>1.7418043651144297</v>
      </c>
      <c r="CA15" s="256">
        <f t="shared" ref="CA15" si="39">IFERROR(BZ15/BX15,0)</f>
        <v>3.1741036773162139</v>
      </c>
      <c r="CB15" s="257"/>
      <c r="CC15" s="259"/>
      <c r="CD15" s="28"/>
      <c r="CE15" s="151">
        <v>5322</v>
      </c>
      <c r="CF15" s="154" t="s">
        <v>86</v>
      </c>
      <c r="CG15" s="272"/>
    </row>
    <row r="16" spans="1:85" s="4" customFormat="1" ht="300.75" hidden="1" thickBot="1" x14ac:dyDescent="0.3">
      <c r="A16" s="178"/>
      <c r="B16" s="181"/>
      <c r="C16" s="183"/>
      <c r="D16" s="185"/>
      <c r="E16" s="70" t="s">
        <v>105</v>
      </c>
      <c r="F16" s="187"/>
      <c r="G16" s="73" t="s">
        <v>106</v>
      </c>
      <c r="H16" s="51">
        <v>6757</v>
      </c>
      <c r="I16" s="47">
        <v>17888</v>
      </c>
      <c r="J16" s="47">
        <v>30607</v>
      </c>
      <c r="K16" s="47">
        <v>39750</v>
      </c>
      <c r="L16" s="54"/>
      <c r="M16" s="47">
        <v>17888</v>
      </c>
      <c r="N16" s="47">
        <v>30607</v>
      </c>
      <c r="O16" s="47">
        <v>39750</v>
      </c>
      <c r="P16" s="174" t="s">
        <v>76</v>
      </c>
      <c r="Q16" s="175"/>
      <c r="R16" s="175"/>
      <c r="S16" s="176"/>
      <c r="T16" s="54"/>
      <c r="U16" s="168" t="s">
        <v>76</v>
      </c>
      <c r="V16" s="169"/>
      <c r="W16" s="170"/>
      <c r="X16" s="105">
        <f t="shared" si="1"/>
        <v>6757</v>
      </c>
      <c r="Y16" s="243"/>
      <c r="Z16" s="49">
        <v>14743</v>
      </c>
      <c r="AA16" s="250"/>
      <c r="AB16" s="251"/>
      <c r="AC16" s="253"/>
      <c r="AD16" s="255"/>
      <c r="AE16" s="117" t="s">
        <v>92</v>
      </c>
      <c r="AF16" s="112">
        <v>14743</v>
      </c>
      <c r="AG16" s="112" t="s">
        <v>77</v>
      </c>
      <c r="AH16" s="31"/>
      <c r="AJ16" s="105">
        <f t="shared" si="3"/>
        <v>17888</v>
      </c>
      <c r="AK16" s="245"/>
      <c r="AL16" s="49">
        <v>14285</v>
      </c>
      <c r="AM16" s="245"/>
      <c r="AN16" s="246"/>
      <c r="AO16" s="56">
        <f>M16</f>
        <v>17888</v>
      </c>
      <c r="AP16" s="245"/>
      <c r="AQ16" s="58">
        <f>AL16</f>
        <v>14285</v>
      </c>
      <c r="AR16" s="245"/>
      <c r="AS16" s="246"/>
      <c r="AT16" s="248"/>
      <c r="AU16" s="271"/>
      <c r="AV16" s="94"/>
      <c r="AW16" s="126">
        <v>13183</v>
      </c>
      <c r="AX16" s="122" t="s">
        <v>86</v>
      </c>
      <c r="AY16" s="273"/>
      <c r="BA16" s="105">
        <f t="shared" si="6"/>
        <v>30607</v>
      </c>
      <c r="BB16" s="245"/>
      <c r="BC16" s="49">
        <v>13367</v>
      </c>
      <c r="BD16" s="245"/>
      <c r="BE16" s="246"/>
      <c r="BF16" s="56">
        <f>N16</f>
        <v>30607</v>
      </c>
      <c r="BG16" s="245"/>
      <c r="BH16" s="139">
        <f>BC16</f>
        <v>13367</v>
      </c>
      <c r="BI16" s="245"/>
      <c r="BJ16" s="246"/>
      <c r="BK16" s="275"/>
      <c r="BL16" s="277"/>
      <c r="BM16" s="136"/>
      <c r="BN16" s="149">
        <v>12224</v>
      </c>
      <c r="BO16" s="150" t="s">
        <v>86</v>
      </c>
      <c r="BP16" s="279"/>
      <c r="BQ16" s="10"/>
      <c r="BR16" s="107">
        <f t="shared" si="9"/>
        <v>39750</v>
      </c>
      <c r="BS16" s="262"/>
      <c r="BT16" s="12">
        <v>11317</v>
      </c>
      <c r="BU16" s="262"/>
      <c r="BV16" s="263"/>
      <c r="BW16" s="21">
        <f>O16</f>
        <v>39750</v>
      </c>
      <c r="BX16" s="262"/>
      <c r="BY16" s="22">
        <f>BT16</f>
        <v>11317</v>
      </c>
      <c r="BZ16" s="265"/>
      <c r="CA16" s="256"/>
      <c r="CB16" s="258"/>
      <c r="CC16" s="260"/>
      <c r="CD16" s="30"/>
      <c r="CE16" s="151">
        <v>10874</v>
      </c>
      <c r="CF16" s="153" t="s">
        <v>86</v>
      </c>
      <c r="CG16" s="273"/>
    </row>
    <row r="17" spans="1:85" s="4" customFormat="1" ht="186.75" customHeight="1" thickBot="1" x14ac:dyDescent="0.3">
      <c r="A17" s="177" t="s">
        <v>107</v>
      </c>
      <c r="B17" s="180">
        <v>8</v>
      </c>
      <c r="C17" s="182" t="s">
        <v>108</v>
      </c>
      <c r="D17" s="184" t="s">
        <v>109</v>
      </c>
      <c r="E17" s="71" t="s">
        <v>110</v>
      </c>
      <c r="F17" s="186" t="s">
        <v>60</v>
      </c>
      <c r="G17" s="72" t="s">
        <v>111</v>
      </c>
      <c r="H17" s="50">
        <v>5752</v>
      </c>
      <c r="I17" s="46">
        <v>12540</v>
      </c>
      <c r="J17" s="46">
        <v>19925</v>
      </c>
      <c r="K17" s="46">
        <v>23886</v>
      </c>
      <c r="L17" s="53"/>
      <c r="M17" s="46">
        <v>12540</v>
      </c>
      <c r="N17" s="46">
        <v>19925</v>
      </c>
      <c r="O17" s="46">
        <v>23886</v>
      </c>
      <c r="P17" s="174" t="s">
        <v>76</v>
      </c>
      <c r="Q17" s="175"/>
      <c r="R17" s="175"/>
      <c r="S17" s="176"/>
      <c r="T17" s="53"/>
      <c r="U17" s="171" t="s">
        <v>76</v>
      </c>
      <c r="V17" s="172"/>
      <c r="W17" s="173"/>
      <c r="X17" s="104">
        <f t="shared" si="1"/>
        <v>5752</v>
      </c>
      <c r="Y17" s="242">
        <f>IFERROR((X17/X18),"")</f>
        <v>0.8500073887985814</v>
      </c>
      <c r="Z17" s="48">
        <v>9425</v>
      </c>
      <c r="AA17" s="249">
        <f t="shared" ref="AA17" si="40">IFERROR((Z17/Z18),"")</f>
        <v>0.65945983767142458</v>
      </c>
      <c r="AB17" s="251">
        <f t="shared" ref="AB17" si="41">IFERROR(AA17/Y17,0)</f>
        <v>0.77582835909640646</v>
      </c>
      <c r="AC17" s="252" t="s">
        <v>112</v>
      </c>
      <c r="AD17" s="254" t="s">
        <v>113</v>
      </c>
      <c r="AE17" s="116" t="s">
        <v>86</v>
      </c>
      <c r="AF17" s="111">
        <v>9425</v>
      </c>
      <c r="AG17" s="111" t="s">
        <v>77</v>
      </c>
      <c r="AH17" s="29"/>
      <c r="AJ17" s="104">
        <f t="shared" si="3"/>
        <v>12540</v>
      </c>
      <c r="AK17" s="244">
        <f>IFERROR((AJ17/AJ18),"")</f>
        <v>0.69997209042701647</v>
      </c>
      <c r="AL17" s="48">
        <v>9586</v>
      </c>
      <c r="AM17" s="244">
        <f t="shared" ref="AM17" si="42">IFERROR((AL17/AL18),"")</f>
        <v>0.71335020092275636</v>
      </c>
      <c r="AN17" s="246">
        <f t="shared" ref="AN17" si="43">IFERROR(AM17/AK17,0)</f>
        <v>1.0191123484474625</v>
      </c>
      <c r="AO17" s="55">
        <f>M17</f>
        <v>12540</v>
      </c>
      <c r="AP17" s="244">
        <f>IFERROR((AO17/AO18),"")</f>
        <v>0.69997209042701647</v>
      </c>
      <c r="AQ17" s="57">
        <f>AL17</f>
        <v>9586</v>
      </c>
      <c r="AR17" s="244">
        <f t="shared" ref="AR17" si="44">IFERROR((AQ17/AQ18),"")</f>
        <v>0.71335020092275636</v>
      </c>
      <c r="AS17" s="246">
        <f t="shared" ref="AS17" si="45">IFERROR(AR17/AP17,0)</f>
        <v>1.0191123484474625</v>
      </c>
      <c r="AT17" s="247"/>
      <c r="AU17" s="270"/>
      <c r="AV17" s="93"/>
      <c r="AW17" s="125">
        <v>9586</v>
      </c>
      <c r="AX17" s="122" t="s">
        <v>77</v>
      </c>
      <c r="AY17" s="272"/>
      <c r="BA17" s="104">
        <f t="shared" si="6"/>
        <v>19925</v>
      </c>
      <c r="BB17" s="244">
        <f>IFERROR((BA17/BA18),"")</f>
        <v>0.65001794277884706</v>
      </c>
      <c r="BC17" s="48">
        <v>9140</v>
      </c>
      <c r="BD17" s="244">
        <f t="shared" ref="BD17" si="46">IFERROR((BC17/BC18),"")</f>
        <v>0.73372401059645176</v>
      </c>
      <c r="BE17" s="246">
        <f t="shared" ref="BE17" si="47">IFERROR(BD17/BB17,0)</f>
        <v>1.1287750111323984</v>
      </c>
      <c r="BF17" s="55">
        <f>N17</f>
        <v>19925</v>
      </c>
      <c r="BG17" s="244">
        <f>IFERROR((BF17/BF18),"")</f>
        <v>0.65001794277884706</v>
      </c>
      <c r="BH17" s="138">
        <f>BC17</f>
        <v>9140</v>
      </c>
      <c r="BI17" s="244">
        <f t="shared" ref="BI17" si="48">IFERROR((BH17/BH18),"")</f>
        <v>0.73372401059645176</v>
      </c>
      <c r="BJ17" s="246">
        <f t="shared" ref="BJ17" si="49">IFERROR(BI17/BG17,0)</f>
        <v>1.1287750111323984</v>
      </c>
      <c r="BK17" s="274"/>
      <c r="BL17" s="276"/>
      <c r="BM17" s="134"/>
      <c r="BN17" s="147">
        <v>9140</v>
      </c>
      <c r="BO17" s="148" t="s">
        <v>77</v>
      </c>
      <c r="BP17" s="278"/>
      <c r="BQ17" s="10"/>
      <c r="BR17" s="106">
        <f t="shared" si="9"/>
        <v>23886</v>
      </c>
      <c r="BS17" s="261">
        <f>IFERROR((BR17/BR18),"")</f>
        <v>0.6</v>
      </c>
      <c r="BT17" s="11">
        <v>8536</v>
      </c>
      <c r="BU17" s="261">
        <f t="shared" ref="BU17" si="50">IFERROR((BT17/BT18),"")</f>
        <v>0.77011909058101768</v>
      </c>
      <c r="BV17" s="263">
        <f t="shared" ref="BV17" si="51">IFERROR(BU17/BS17,0)</f>
        <v>1.2835318176350294</v>
      </c>
      <c r="BW17" s="19">
        <f>O17</f>
        <v>23886</v>
      </c>
      <c r="BX17" s="261">
        <f>IFERROR((BW17/BW18),"")</f>
        <v>0.6</v>
      </c>
      <c r="BY17" s="20">
        <f>BT17</f>
        <v>8536</v>
      </c>
      <c r="BZ17" s="264">
        <f t="shared" ref="BZ17" si="52">IFERROR((BY17/BY18),"")</f>
        <v>0.77011909058101768</v>
      </c>
      <c r="CA17" s="256">
        <f t="shared" ref="CA17" si="53">IFERROR(BZ17/BX17,0)</f>
        <v>1.2835318176350294</v>
      </c>
      <c r="CB17" s="257"/>
      <c r="CC17" s="259"/>
      <c r="CD17" s="24"/>
      <c r="CE17" s="151">
        <v>8536</v>
      </c>
      <c r="CF17" s="154" t="s">
        <v>86</v>
      </c>
      <c r="CG17" s="272"/>
    </row>
    <row r="18" spans="1:85" s="4" customFormat="1" ht="186.75" customHeight="1" thickBot="1" x14ac:dyDescent="0.3">
      <c r="A18" s="178"/>
      <c r="B18" s="181"/>
      <c r="C18" s="183"/>
      <c r="D18" s="185"/>
      <c r="E18" s="70" t="s">
        <v>114</v>
      </c>
      <c r="F18" s="187"/>
      <c r="G18" s="75" t="s">
        <v>115</v>
      </c>
      <c r="H18" s="51">
        <v>6767</v>
      </c>
      <c r="I18" s="47">
        <v>17915</v>
      </c>
      <c r="J18" s="47">
        <v>30653</v>
      </c>
      <c r="K18" s="47">
        <v>39810</v>
      </c>
      <c r="L18" s="54"/>
      <c r="M18" s="47">
        <v>17915</v>
      </c>
      <c r="N18" s="47">
        <v>30653</v>
      </c>
      <c r="O18" s="47">
        <v>39810</v>
      </c>
      <c r="P18" s="174" t="s">
        <v>76</v>
      </c>
      <c r="Q18" s="175"/>
      <c r="R18" s="175"/>
      <c r="S18" s="176"/>
      <c r="T18" s="54"/>
      <c r="U18" s="168" t="s">
        <v>76</v>
      </c>
      <c r="V18" s="169"/>
      <c r="W18" s="170"/>
      <c r="X18" s="105">
        <f t="shared" si="1"/>
        <v>6767</v>
      </c>
      <c r="Y18" s="243"/>
      <c r="Z18" s="49">
        <v>14292</v>
      </c>
      <c r="AA18" s="250"/>
      <c r="AB18" s="251"/>
      <c r="AC18" s="253"/>
      <c r="AD18" s="255"/>
      <c r="AE18" s="117" t="s">
        <v>86</v>
      </c>
      <c r="AF18" s="112">
        <v>14292</v>
      </c>
      <c r="AG18" s="112" t="s">
        <v>77</v>
      </c>
      <c r="AH18" s="31"/>
      <c r="AJ18" s="105">
        <f t="shared" si="3"/>
        <v>17915</v>
      </c>
      <c r="AK18" s="245"/>
      <c r="AL18" s="49">
        <v>13438</v>
      </c>
      <c r="AM18" s="245"/>
      <c r="AN18" s="246"/>
      <c r="AO18" s="56">
        <f>M18</f>
        <v>17915</v>
      </c>
      <c r="AP18" s="245"/>
      <c r="AQ18" s="58">
        <f>AL18</f>
        <v>13438</v>
      </c>
      <c r="AR18" s="245"/>
      <c r="AS18" s="246"/>
      <c r="AT18" s="248"/>
      <c r="AU18" s="271"/>
      <c r="AV18" s="94"/>
      <c r="AW18" s="126">
        <v>13438</v>
      </c>
      <c r="AX18" s="122" t="s">
        <v>77</v>
      </c>
      <c r="AY18" s="273"/>
      <c r="BA18" s="105">
        <f t="shared" si="6"/>
        <v>30653</v>
      </c>
      <c r="BB18" s="245"/>
      <c r="BC18" s="49">
        <v>12457</v>
      </c>
      <c r="BD18" s="245"/>
      <c r="BE18" s="246"/>
      <c r="BF18" s="56">
        <f>N18</f>
        <v>30653</v>
      </c>
      <c r="BG18" s="245"/>
      <c r="BH18" s="139">
        <f>BC18</f>
        <v>12457</v>
      </c>
      <c r="BI18" s="245"/>
      <c r="BJ18" s="246"/>
      <c r="BK18" s="275"/>
      <c r="BL18" s="277"/>
      <c r="BM18" s="136"/>
      <c r="BN18" s="149">
        <v>12457</v>
      </c>
      <c r="BO18" s="150" t="s">
        <v>77</v>
      </c>
      <c r="BP18" s="279"/>
      <c r="BQ18" s="10"/>
      <c r="BR18" s="107">
        <f t="shared" si="9"/>
        <v>39810</v>
      </c>
      <c r="BS18" s="262"/>
      <c r="BT18" s="12">
        <v>11084</v>
      </c>
      <c r="BU18" s="262"/>
      <c r="BV18" s="263"/>
      <c r="BW18" s="21">
        <f>O18</f>
        <v>39810</v>
      </c>
      <c r="BX18" s="262"/>
      <c r="BY18" s="22">
        <f>BT18</f>
        <v>11084</v>
      </c>
      <c r="BZ18" s="265"/>
      <c r="CA18" s="256"/>
      <c r="CB18" s="258"/>
      <c r="CC18" s="260"/>
      <c r="CD18" s="30"/>
      <c r="CE18" s="151">
        <v>11084</v>
      </c>
      <c r="CF18" s="153" t="s">
        <v>86</v>
      </c>
      <c r="CG18" s="273"/>
    </row>
    <row r="19" spans="1:85" s="4" customFormat="1" ht="186.75" customHeight="1" thickBot="1" x14ac:dyDescent="0.3">
      <c r="A19" s="178"/>
      <c r="B19" s="180">
        <v>9</v>
      </c>
      <c r="C19" s="182" t="s">
        <v>116</v>
      </c>
      <c r="D19" s="184" t="s">
        <v>117</v>
      </c>
      <c r="E19" s="71" t="s">
        <v>118</v>
      </c>
      <c r="F19" s="186" t="s">
        <v>60</v>
      </c>
      <c r="G19" s="74" t="s">
        <v>119</v>
      </c>
      <c r="H19" s="50">
        <v>4016</v>
      </c>
      <c r="I19" s="46">
        <v>6066</v>
      </c>
      <c r="J19" s="46">
        <v>6308</v>
      </c>
      <c r="K19" s="46">
        <v>4033</v>
      </c>
      <c r="L19" s="53"/>
      <c r="M19" s="46">
        <v>6066</v>
      </c>
      <c r="N19" s="46">
        <v>6308</v>
      </c>
      <c r="O19" s="46">
        <v>4033</v>
      </c>
      <c r="P19" s="85">
        <f>H19</f>
        <v>4016</v>
      </c>
      <c r="Q19" s="86">
        <f>H19+I19</f>
        <v>10082</v>
      </c>
      <c r="R19" s="86">
        <f>H19+I19+J19</f>
        <v>16390</v>
      </c>
      <c r="S19" s="87">
        <f>H19+I19+J19+K19</f>
        <v>20423</v>
      </c>
      <c r="T19" s="53"/>
      <c r="U19" s="86">
        <f>H19+M19</f>
        <v>10082</v>
      </c>
      <c r="V19" s="86">
        <f>U19+N19</f>
        <v>16390</v>
      </c>
      <c r="W19" s="87">
        <f>V19+O19</f>
        <v>20423</v>
      </c>
      <c r="X19" s="104">
        <f t="shared" si="1"/>
        <v>4016</v>
      </c>
      <c r="Y19" s="242">
        <f>IFERROR((X19/X20),"")</f>
        <v>0.1666390041493776</v>
      </c>
      <c r="Z19" s="48">
        <v>4377</v>
      </c>
      <c r="AA19" s="249">
        <f t="shared" ref="AA19" si="54">IFERROR((Z19/Z20),"")</f>
        <v>0.18538754764930115</v>
      </c>
      <c r="AB19" s="251">
        <f t="shared" ref="AB19" si="55">IFERROR(AA19/Y19,0)</f>
        <v>1.1125099348476488</v>
      </c>
      <c r="AC19" s="252" t="s">
        <v>120</v>
      </c>
      <c r="AD19" s="254" t="s">
        <v>121</v>
      </c>
      <c r="AE19" s="116" t="s">
        <v>86</v>
      </c>
      <c r="AF19" s="111">
        <v>4360</v>
      </c>
      <c r="AG19" s="111" t="s">
        <v>87</v>
      </c>
      <c r="AH19" s="29"/>
      <c r="AJ19" s="104">
        <f t="shared" si="3"/>
        <v>6066</v>
      </c>
      <c r="AK19" s="244">
        <f>IFERROR((AJ19/AJ20),"")</f>
        <v>0.16664835164835165</v>
      </c>
      <c r="AL19" s="48">
        <v>5773</v>
      </c>
      <c r="AM19" s="244">
        <f t="shared" ref="AM19" si="56">IFERROR((AL19/AL20),"")</f>
        <v>0.12616648818759971</v>
      </c>
      <c r="AN19" s="246">
        <f t="shared" ref="AN19" si="57">IFERROR(AM19/AK19,0)</f>
        <v>0.75708212496350635</v>
      </c>
      <c r="AO19" s="55">
        <f>U19</f>
        <v>10082</v>
      </c>
      <c r="AP19" s="244">
        <f>IFERROR((AO19/AO20),"")</f>
        <v>0.16664462809917355</v>
      </c>
      <c r="AQ19" s="57">
        <f>Z19+AL19</f>
        <v>10150</v>
      </c>
      <c r="AR19" s="244">
        <f t="shared" ref="AR19" si="58">IFERROR((AQ19/AQ20),"")</f>
        <v>0.14632317960990096</v>
      </c>
      <c r="AS19" s="246">
        <f t="shared" ref="AS19" si="59">IFERROR(AR19/AP19,0)</f>
        <v>0.87805518413003458</v>
      </c>
      <c r="AT19" s="281" t="s">
        <v>122</v>
      </c>
      <c r="AU19" s="283" t="s">
        <v>123</v>
      </c>
      <c r="AV19" s="93"/>
      <c r="AW19" s="125">
        <v>5730</v>
      </c>
      <c r="AX19" s="122" t="s">
        <v>86</v>
      </c>
      <c r="AY19" s="272"/>
      <c r="BA19" s="104">
        <f t="shared" si="6"/>
        <v>6308</v>
      </c>
      <c r="BB19" s="244">
        <f>IFERROR((BA19/BA20),"")</f>
        <v>0.16665785997357993</v>
      </c>
      <c r="BC19" s="48">
        <v>3416</v>
      </c>
      <c r="BD19" s="244">
        <f t="shared" ref="BD19" si="60">IFERROR((BC19/BC20),"")</f>
        <v>8.9970501474926259E-2</v>
      </c>
      <c r="BE19" s="246">
        <f t="shared" ref="BE19" si="61">IFERROR(BD19/BB19,0)</f>
        <v>0.53985153469022806</v>
      </c>
      <c r="BF19" s="55">
        <f>V19</f>
        <v>16390</v>
      </c>
      <c r="BG19" s="244">
        <f>IFERROR((BF19/BF20),"")</f>
        <v>0.16664972038637518</v>
      </c>
      <c r="BH19" s="138">
        <f>AQ19+BC19</f>
        <v>13566</v>
      </c>
      <c r="BI19" s="244">
        <f t="shared" ref="BI19" si="62">IFERROR((BH19/BH20),"")</f>
        <v>0.12638934178040714</v>
      </c>
      <c r="BJ19" s="246">
        <f t="shared" ref="BJ19" si="63">IFERROR(BI19/BG19,0)</f>
        <v>0.75841316437480433</v>
      </c>
      <c r="BK19" s="266" t="s">
        <v>124</v>
      </c>
      <c r="BL19" s="268" t="s">
        <v>125</v>
      </c>
      <c r="BM19" s="134"/>
      <c r="BN19" s="147">
        <v>3425</v>
      </c>
      <c r="BO19" s="148" t="s">
        <v>86</v>
      </c>
      <c r="BP19" s="278"/>
      <c r="BQ19" s="10"/>
      <c r="BR19" s="106">
        <f t="shared" si="9"/>
        <v>4033</v>
      </c>
      <c r="BS19" s="261">
        <f>IFERROR((BR19/BR20),"")</f>
        <v>0.16665289256198348</v>
      </c>
      <c r="BT19" s="11">
        <v>274</v>
      </c>
      <c r="BU19" s="261">
        <f t="shared" ref="BU19" si="64">IFERROR((BT19/BT20),"")</f>
        <v>7.9899687982970292E-3</v>
      </c>
      <c r="BV19" s="263">
        <f t="shared" ref="BV19" si="65">IFERROR(BU19/BS19,0)</f>
        <v>4.7943775085243764E-2</v>
      </c>
      <c r="BW19" s="19">
        <f>W19</f>
        <v>20423</v>
      </c>
      <c r="BX19" s="261">
        <f>IFERROR((BW19/BW20),"")</f>
        <v>0.16665034679722562</v>
      </c>
      <c r="BY19" s="20">
        <f>BH19+BT19</f>
        <v>13840</v>
      </c>
      <c r="BZ19" s="264">
        <f t="shared" ref="BZ19" si="66">IFERROR((BY19/BY20),"")</f>
        <v>9.7720789674358183E-2</v>
      </c>
      <c r="CA19" s="256">
        <f t="shared" ref="CA19" si="67">IFERROR(BZ19/BX19,0)</f>
        <v>0.58638215612753242</v>
      </c>
      <c r="CB19" s="257"/>
      <c r="CC19" s="259"/>
      <c r="CD19" s="24"/>
      <c r="CE19" s="152">
        <v>274</v>
      </c>
      <c r="CF19" s="154" t="s">
        <v>77</v>
      </c>
      <c r="CG19" s="272"/>
    </row>
    <row r="20" spans="1:85" s="4" customFormat="1" ht="186.75" customHeight="1" thickBot="1" x14ac:dyDescent="0.3">
      <c r="A20" s="178"/>
      <c r="B20" s="181"/>
      <c r="C20" s="183"/>
      <c r="D20" s="280"/>
      <c r="E20" s="70" t="s">
        <v>126</v>
      </c>
      <c r="F20" s="187"/>
      <c r="G20" s="73" t="s">
        <v>127</v>
      </c>
      <c r="H20" s="52">
        <v>24100</v>
      </c>
      <c r="I20" s="47">
        <v>36400</v>
      </c>
      <c r="J20" s="47">
        <v>37850</v>
      </c>
      <c r="K20" s="47">
        <v>24200</v>
      </c>
      <c r="L20" s="54"/>
      <c r="M20" s="47">
        <v>36400</v>
      </c>
      <c r="N20" s="47">
        <v>37850</v>
      </c>
      <c r="O20" s="47">
        <v>24200</v>
      </c>
      <c r="P20" s="88">
        <f>H20</f>
        <v>24100</v>
      </c>
      <c r="Q20" s="89">
        <f>H20+I20</f>
        <v>60500</v>
      </c>
      <c r="R20" s="89">
        <f>H20+I20+J20</f>
        <v>98350</v>
      </c>
      <c r="S20" s="90">
        <f>H20+I20+J20+K20</f>
        <v>122550</v>
      </c>
      <c r="T20" s="54"/>
      <c r="U20" s="89">
        <f>H20+M20</f>
        <v>60500</v>
      </c>
      <c r="V20" s="89">
        <f>U20+N20</f>
        <v>98350</v>
      </c>
      <c r="W20" s="90">
        <f>V20+O20</f>
        <v>122550</v>
      </c>
      <c r="X20" s="105">
        <f t="shared" si="1"/>
        <v>24100</v>
      </c>
      <c r="Y20" s="243"/>
      <c r="Z20" s="49">
        <v>23610</v>
      </c>
      <c r="AA20" s="250"/>
      <c r="AB20" s="251"/>
      <c r="AC20" s="253"/>
      <c r="AD20" s="255"/>
      <c r="AE20" s="117" t="s">
        <v>77</v>
      </c>
      <c r="AF20" s="112">
        <v>23530</v>
      </c>
      <c r="AG20" s="112" t="s">
        <v>87</v>
      </c>
      <c r="AH20" s="31"/>
      <c r="AJ20" s="105">
        <f t="shared" si="3"/>
        <v>36400</v>
      </c>
      <c r="AK20" s="245"/>
      <c r="AL20" s="49">
        <v>45757</v>
      </c>
      <c r="AM20" s="245"/>
      <c r="AN20" s="246"/>
      <c r="AO20" s="56">
        <f>U20</f>
        <v>60500</v>
      </c>
      <c r="AP20" s="245"/>
      <c r="AQ20" s="58">
        <f>Z20+AL20</f>
        <v>69367</v>
      </c>
      <c r="AR20" s="245"/>
      <c r="AS20" s="246"/>
      <c r="AT20" s="282"/>
      <c r="AU20" s="284"/>
      <c r="AV20" s="94"/>
      <c r="AW20" s="126">
        <v>43066</v>
      </c>
      <c r="AX20" s="122" t="s">
        <v>86</v>
      </c>
      <c r="AY20" s="273"/>
      <c r="BA20" s="105">
        <f t="shared" si="6"/>
        <v>37850</v>
      </c>
      <c r="BB20" s="245"/>
      <c r="BC20" s="49">
        <v>37968</v>
      </c>
      <c r="BD20" s="245"/>
      <c r="BE20" s="246"/>
      <c r="BF20" s="56">
        <f>V20</f>
        <v>98350</v>
      </c>
      <c r="BG20" s="245"/>
      <c r="BH20" s="139">
        <f>AQ20+BC20</f>
        <v>107335</v>
      </c>
      <c r="BI20" s="245"/>
      <c r="BJ20" s="246"/>
      <c r="BK20" s="267"/>
      <c r="BL20" s="269"/>
      <c r="BM20" s="136"/>
      <c r="BN20" s="149">
        <v>38191</v>
      </c>
      <c r="BO20" s="148" t="s">
        <v>86</v>
      </c>
      <c r="BP20" s="279"/>
      <c r="BQ20" s="10"/>
      <c r="BR20" s="107">
        <f t="shared" si="9"/>
        <v>24200</v>
      </c>
      <c r="BS20" s="262"/>
      <c r="BT20" s="12">
        <v>34293</v>
      </c>
      <c r="BU20" s="262"/>
      <c r="BV20" s="263"/>
      <c r="BW20" s="21">
        <f>W20</f>
        <v>122550</v>
      </c>
      <c r="BX20" s="262"/>
      <c r="BY20" s="22">
        <f>BH20+BT20</f>
        <v>141628</v>
      </c>
      <c r="BZ20" s="265"/>
      <c r="CA20" s="256"/>
      <c r="CB20" s="258"/>
      <c r="CC20" s="260"/>
      <c r="CD20" s="30"/>
      <c r="CE20" s="151">
        <v>34293</v>
      </c>
      <c r="CF20" s="153" t="s">
        <v>86</v>
      </c>
      <c r="CG20" s="273"/>
    </row>
    <row r="21" spans="1:85" s="4" customFormat="1" ht="240.75" hidden="1" thickBot="1" x14ac:dyDescent="0.3">
      <c r="A21" s="178"/>
      <c r="B21" s="180">
        <v>10</v>
      </c>
      <c r="C21" s="182" t="s">
        <v>128</v>
      </c>
      <c r="D21" s="184" t="s">
        <v>129</v>
      </c>
      <c r="E21" s="69" t="s">
        <v>130</v>
      </c>
      <c r="F21" s="186" t="s">
        <v>60</v>
      </c>
      <c r="G21" s="74" t="s">
        <v>131</v>
      </c>
      <c r="H21" s="50">
        <v>150</v>
      </c>
      <c r="I21" s="46">
        <v>300</v>
      </c>
      <c r="J21" s="46">
        <v>225</v>
      </c>
      <c r="K21" s="46">
        <v>75</v>
      </c>
      <c r="L21" s="53"/>
      <c r="M21" s="46">
        <v>300</v>
      </c>
      <c r="N21" s="46">
        <v>225</v>
      </c>
      <c r="O21" s="46">
        <v>75</v>
      </c>
      <c r="P21" s="166" t="s">
        <v>132</v>
      </c>
      <c r="Q21" s="161"/>
      <c r="R21" s="161"/>
      <c r="S21" s="162"/>
      <c r="T21" s="53"/>
      <c r="U21" s="160" t="s">
        <v>132</v>
      </c>
      <c r="V21" s="161"/>
      <c r="W21" s="162"/>
      <c r="X21" s="104">
        <f t="shared" si="1"/>
        <v>150</v>
      </c>
      <c r="Y21" s="242">
        <f>IFERROR((X21/X22),"")</f>
        <v>0.2</v>
      </c>
      <c r="Z21" s="48">
        <v>55</v>
      </c>
      <c r="AA21" s="249">
        <f t="shared" ref="AA21" si="68">IFERROR((Z21/Z22),"")</f>
        <v>5.3658536585365853E-2</v>
      </c>
      <c r="AB21" s="251">
        <f t="shared" ref="AB21" si="69">IFERROR(AA21/Y21,0)</f>
        <v>0.26829268292682923</v>
      </c>
      <c r="AC21" s="252" t="s">
        <v>133</v>
      </c>
      <c r="AD21" s="254" t="s">
        <v>134</v>
      </c>
      <c r="AE21" s="116" t="s">
        <v>86</v>
      </c>
      <c r="AF21" s="111">
        <v>24</v>
      </c>
      <c r="AG21" s="111" t="s">
        <v>87</v>
      </c>
      <c r="AH21" s="252" t="s">
        <v>135</v>
      </c>
      <c r="AJ21" s="104">
        <f t="shared" si="3"/>
        <v>300</v>
      </c>
      <c r="AK21" s="244">
        <f>IFERROR((AJ21/AJ22),"")</f>
        <v>0.4</v>
      </c>
      <c r="AL21" s="48">
        <v>522</v>
      </c>
      <c r="AM21" s="244">
        <f t="shared" ref="AM21" si="70">IFERROR((AL21/AL22),"")</f>
        <v>0.57425742574257421</v>
      </c>
      <c r="AN21" s="246">
        <f t="shared" ref="AN21" si="71">IFERROR(AM21/AK21,0)</f>
        <v>1.4356435643564354</v>
      </c>
      <c r="AO21" s="55">
        <f>M21</f>
        <v>300</v>
      </c>
      <c r="AP21" s="244">
        <f>IFERROR((AO21/AO22),"")</f>
        <v>0.4</v>
      </c>
      <c r="AQ21" s="57">
        <f>AL21</f>
        <v>522</v>
      </c>
      <c r="AR21" s="244">
        <f t="shared" ref="AR21" si="72">IFERROR((AQ21/AQ22),"")</f>
        <v>0.57425742574257421</v>
      </c>
      <c r="AS21" s="246">
        <f t="shared" ref="AS21" si="73">IFERROR(AR21/AP21,0)</f>
        <v>1.4356435643564354</v>
      </c>
      <c r="AT21" s="298"/>
      <c r="AU21" s="285"/>
      <c r="AV21" s="93"/>
      <c r="AW21" s="127">
        <v>522</v>
      </c>
      <c r="AX21" s="122" t="s">
        <v>77</v>
      </c>
      <c r="AY21" s="272"/>
      <c r="BA21" s="104">
        <f t="shared" si="6"/>
        <v>225</v>
      </c>
      <c r="BB21" s="244">
        <f>IFERROR((BA21/BA22),"")</f>
        <v>0.3</v>
      </c>
      <c r="BC21" s="48">
        <v>723</v>
      </c>
      <c r="BD21" s="244">
        <f t="shared" ref="BD21" si="74">IFERROR((BC21/BC22),"")</f>
        <v>0.8105381165919282</v>
      </c>
      <c r="BE21" s="246">
        <f t="shared" ref="BE21" si="75">IFERROR(BD21/BB21,0)</f>
        <v>2.7017937219730941</v>
      </c>
      <c r="BF21" s="55">
        <f>N21</f>
        <v>225</v>
      </c>
      <c r="BG21" s="244">
        <f>IFERROR((BF21/BF22),"")</f>
        <v>0.3</v>
      </c>
      <c r="BH21" s="138">
        <f>BC21</f>
        <v>723</v>
      </c>
      <c r="BI21" s="244">
        <f t="shared" ref="BI21" si="76">IFERROR((BH21/BH22),"")</f>
        <v>0.8105381165919282</v>
      </c>
      <c r="BJ21" s="246">
        <f t="shared" ref="BJ21" si="77">IFERROR(BI21/BG21,0)</f>
        <v>2.7017937219730941</v>
      </c>
      <c r="BK21" s="274"/>
      <c r="BL21" s="276"/>
      <c r="BM21" s="134"/>
      <c r="BN21" s="147">
        <v>604</v>
      </c>
      <c r="BO21" s="150" t="s">
        <v>86</v>
      </c>
      <c r="BP21" s="278"/>
      <c r="BQ21" s="10"/>
      <c r="BR21" s="106">
        <f t="shared" si="9"/>
        <v>75</v>
      </c>
      <c r="BS21" s="261">
        <f>IFERROR((BR21/BR22),"")</f>
        <v>0.1</v>
      </c>
      <c r="BT21" s="11">
        <v>686</v>
      </c>
      <c r="BU21" s="261">
        <f t="shared" ref="BU21" si="78">IFERROR((BT21/BT22),"")</f>
        <v>0.80896226415094341</v>
      </c>
      <c r="BV21" s="263">
        <f t="shared" ref="BV21" si="79">IFERROR(BU21/BS21,0)</f>
        <v>8.0896226415094343</v>
      </c>
      <c r="BW21" s="19">
        <f>O21</f>
        <v>75</v>
      </c>
      <c r="BX21" s="261">
        <f>IFERROR((BW21/BW22),"")</f>
        <v>0.1</v>
      </c>
      <c r="BY21" s="20">
        <f>BT21</f>
        <v>686</v>
      </c>
      <c r="BZ21" s="264">
        <f t="shared" ref="BZ21" si="80">IFERROR((BY21/BY22),"")</f>
        <v>0.80896226415094341</v>
      </c>
      <c r="CA21" s="256">
        <f t="shared" ref="CA21" si="81">IFERROR(BZ21/BX21,0)</f>
        <v>8.0896226415094343</v>
      </c>
      <c r="CB21" s="289" t="s">
        <v>136</v>
      </c>
      <c r="CC21" s="291" t="s">
        <v>137</v>
      </c>
      <c r="CD21" s="24"/>
      <c r="CE21" s="152">
        <v>686</v>
      </c>
      <c r="CF21" s="154" t="s">
        <v>77</v>
      </c>
      <c r="CG21" s="272"/>
    </row>
    <row r="22" spans="1:85" s="4" customFormat="1" ht="225.75" hidden="1" thickBot="1" x14ac:dyDescent="0.3">
      <c r="A22" s="178"/>
      <c r="B22" s="181"/>
      <c r="C22" s="183"/>
      <c r="D22" s="185"/>
      <c r="E22" s="70" t="s">
        <v>138</v>
      </c>
      <c r="F22" s="187"/>
      <c r="G22" s="73" t="s">
        <v>139</v>
      </c>
      <c r="H22" s="51">
        <v>750</v>
      </c>
      <c r="I22" s="47">
        <v>750</v>
      </c>
      <c r="J22" s="47">
        <v>750</v>
      </c>
      <c r="K22" s="47">
        <v>750</v>
      </c>
      <c r="L22" s="54"/>
      <c r="M22" s="47">
        <v>750</v>
      </c>
      <c r="N22" s="47">
        <v>750</v>
      </c>
      <c r="O22" s="47">
        <v>750</v>
      </c>
      <c r="P22" s="167"/>
      <c r="Q22" s="164"/>
      <c r="R22" s="164"/>
      <c r="S22" s="165"/>
      <c r="T22" s="54"/>
      <c r="U22" s="163"/>
      <c r="V22" s="164"/>
      <c r="W22" s="165"/>
      <c r="X22" s="105">
        <f t="shared" si="1"/>
        <v>750</v>
      </c>
      <c r="Y22" s="243"/>
      <c r="Z22" s="49">
        <v>1025</v>
      </c>
      <c r="AA22" s="250"/>
      <c r="AB22" s="251"/>
      <c r="AC22" s="253"/>
      <c r="AD22" s="255"/>
      <c r="AE22" s="117" t="s">
        <v>86</v>
      </c>
      <c r="AF22" s="112">
        <v>150</v>
      </c>
      <c r="AG22" s="112" t="s">
        <v>87</v>
      </c>
      <c r="AH22" s="253"/>
      <c r="AJ22" s="105">
        <f t="shared" si="3"/>
        <v>750</v>
      </c>
      <c r="AK22" s="245"/>
      <c r="AL22" s="49">
        <v>909</v>
      </c>
      <c r="AM22" s="245"/>
      <c r="AN22" s="246"/>
      <c r="AO22" s="56">
        <f>M22</f>
        <v>750</v>
      </c>
      <c r="AP22" s="245"/>
      <c r="AQ22" s="58">
        <f>AL22</f>
        <v>909</v>
      </c>
      <c r="AR22" s="245"/>
      <c r="AS22" s="246"/>
      <c r="AT22" s="299"/>
      <c r="AU22" s="286"/>
      <c r="AV22" s="92"/>
      <c r="AW22" s="128">
        <v>909</v>
      </c>
      <c r="AX22" s="122" t="s">
        <v>77</v>
      </c>
      <c r="AY22" s="273"/>
      <c r="BA22" s="105">
        <f t="shared" si="6"/>
        <v>750</v>
      </c>
      <c r="BB22" s="245"/>
      <c r="BC22" s="49">
        <v>892</v>
      </c>
      <c r="BD22" s="245"/>
      <c r="BE22" s="246"/>
      <c r="BF22" s="56">
        <f>N22</f>
        <v>750</v>
      </c>
      <c r="BG22" s="245"/>
      <c r="BH22" s="139">
        <f>BC22</f>
        <v>892</v>
      </c>
      <c r="BI22" s="245"/>
      <c r="BJ22" s="246"/>
      <c r="BK22" s="275"/>
      <c r="BL22" s="277"/>
      <c r="BM22" s="136"/>
      <c r="BN22" s="149">
        <v>892</v>
      </c>
      <c r="BO22" s="150" t="s">
        <v>86</v>
      </c>
      <c r="BP22" s="279"/>
      <c r="BQ22" s="10"/>
      <c r="BR22" s="107">
        <f t="shared" si="9"/>
        <v>750</v>
      </c>
      <c r="BS22" s="262"/>
      <c r="BT22" s="12">
        <v>848</v>
      </c>
      <c r="BU22" s="262"/>
      <c r="BV22" s="263"/>
      <c r="BW22" s="21">
        <f>O22</f>
        <v>750</v>
      </c>
      <c r="BX22" s="262"/>
      <c r="BY22" s="22">
        <f>BT22</f>
        <v>848</v>
      </c>
      <c r="BZ22" s="265"/>
      <c r="CA22" s="256"/>
      <c r="CB22" s="290"/>
      <c r="CC22" s="292"/>
      <c r="CD22" s="30"/>
      <c r="CE22" s="152">
        <v>848</v>
      </c>
      <c r="CF22" s="153" t="s">
        <v>77</v>
      </c>
      <c r="CG22" s="273"/>
    </row>
    <row r="23" spans="1:85" s="4" customFormat="1" ht="225.75" hidden="1" thickBot="1" x14ac:dyDescent="0.3">
      <c r="A23" s="178"/>
      <c r="B23" s="180">
        <v>11</v>
      </c>
      <c r="C23" s="182" t="s">
        <v>140</v>
      </c>
      <c r="D23" s="184" t="s">
        <v>141</v>
      </c>
      <c r="E23" s="71" t="s">
        <v>142</v>
      </c>
      <c r="F23" s="186" t="s">
        <v>60</v>
      </c>
      <c r="G23" s="74" t="s">
        <v>143</v>
      </c>
      <c r="H23" s="50">
        <v>6648</v>
      </c>
      <c r="I23" s="46">
        <v>7781</v>
      </c>
      <c r="J23" s="46">
        <v>7774</v>
      </c>
      <c r="K23" s="46">
        <v>4822</v>
      </c>
      <c r="L23" s="53"/>
      <c r="M23" s="46">
        <v>7781</v>
      </c>
      <c r="N23" s="46">
        <v>7774</v>
      </c>
      <c r="O23" s="46">
        <v>4822</v>
      </c>
      <c r="P23" s="85">
        <f>H23</f>
        <v>6648</v>
      </c>
      <c r="Q23" s="86">
        <f>H23+I23</f>
        <v>14429</v>
      </c>
      <c r="R23" s="86">
        <f>H23+I23+J23</f>
        <v>22203</v>
      </c>
      <c r="S23" s="87">
        <f>H23+I23+J23+K23</f>
        <v>27025</v>
      </c>
      <c r="T23" s="53"/>
      <c r="U23" s="86">
        <f>H23+M23</f>
        <v>14429</v>
      </c>
      <c r="V23" s="86">
        <f t="shared" ref="V23:W26" si="82">U23+N23</f>
        <v>22203</v>
      </c>
      <c r="W23" s="87">
        <f t="shared" si="82"/>
        <v>27025</v>
      </c>
      <c r="X23" s="104">
        <f t="shared" si="1"/>
        <v>6648</v>
      </c>
      <c r="Y23" s="242">
        <f>IFERROR((X23/X24),"")</f>
        <v>0.23982683982683983</v>
      </c>
      <c r="Z23" s="48">
        <v>6383</v>
      </c>
      <c r="AA23" s="249">
        <f t="shared" ref="AA23" si="83">IFERROR((Z23/Z24),"")</f>
        <v>0.23327973101381477</v>
      </c>
      <c r="AB23" s="251">
        <f t="shared" ref="AB23" si="84">IFERROR(AA23/Y23,0)</f>
        <v>0.97270068346915539</v>
      </c>
      <c r="AC23" s="252" t="s">
        <v>120</v>
      </c>
      <c r="AD23" s="254" t="s">
        <v>121</v>
      </c>
      <c r="AE23" s="116" t="s">
        <v>86</v>
      </c>
      <c r="AF23" s="108">
        <v>6475</v>
      </c>
      <c r="AG23" s="115" t="s">
        <v>87</v>
      </c>
      <c r="AH23" s="32"/>
      <c r="AJ23" s="104">
        <f t="shared" si="3"/>
        <v>7781</v>
      </c>
      <c r="AK23" s="244">
        <f>IFERROR((AJ23/AJ24),"")</f>
        <v>0.20792581903693014</v>
      </c>
      <c r="AL23" s="48">
        <v>11999</v>
      </c>
      <c r="AM23" s="244">
        <f t="shared" ref="AM23" si="85">IFERROR((AL23/AL24),"")</f>
        <v>0.25430769556831911</v>
      </c>
      <c r="AN23" s="246">
        <f t="shared" ref="AN23" si="86">IFERROR(AM23/AK23,0)</f>
        <v>1.223069346299658</v>
      </c>
      <c r="AO23" s="55">
        <f>U23</f>
        <v>14429</v>
      </c>
      <c r="AP23" s="244">
        <f>IFERROR((AO23/AO24),"")</f>
        <v>0.2215007215007215</v>
      </c>
      <c r="AQ23" s="57">
        <f>Z23+AL23</f>
        <v>18382</v>
      </c>
      <c r="AR23" s="244">
        <f t="shared" ref="AR23" si="87">IFERROR((AQ23/AQ24),"")</f>
        <v>0.24658930847139313</v>
      </c>
      <c r="AS23" s="246">
        <f t="shared" ref="AS23" si="88">IFERROR(AR23/AP23,0)</f>
        <v>1.1132663893855077</v>
      </c>
      <c r="AT23" s="247" t="s">
        <v>144</v>
      </c>
      <c r="AU23" s="270" t="s">
        <v>145</v>
      </c>
      <c r="AV23" s="95"/>
      <c r="AW23" s="127">
        <v>12194</v>
      </c>
      <c r="AX23" s="122" t="s">
        <v>86</v>
      </c>
      <c r="AY23" s="272"/>
      <c r="BA23" s="104">
        <f t="shared" si="6"/>
        <v>7774</v>
      </c>
      <c r="BB23" s="244">
        <f>IFERROR((BA23/BA24),"")</f>
        <v>0.18696488696488697</v>
      </c>
      <c r="BC23" s="48">
        <v>11186</v>
      </c>
      <c r="BD23" s="244">
        <f t="shared" ref="BD23" si="89">IFERROR((BC23/BC24),"")</f>
        <v>0.24392158573017292</v>
      </c>
      <c r="BE23" s="246">
        <f t="shared" ref="BE23" si="90">IFERROR(BD23/BB23,0)</f>
        <v>1.3046384788603793</v>
      </c>
      <c r="BF23" s="55">
        <f>V23</f>
        <v>22203</v>
      </c>
      <c r="BG23" s="244">
        <f>IFERROR((BF23/BF24),"")</f>
        <v>0.20804520155169506</v>
      </c>
      <c r="BH23" s="138">
        <f>AQ23+BC23</f>
        <v>29568</v>
      </c>
      <c r="BI23" s="244">
        <f t="shared" ref="BI23" si="91">IFERROR((BH23/BH24),"")</f>
        <v>0.24557323676954254</v>
      </c>
      <c r="BJ23" s="246">
        <f t="shared" ref="BJ23" si="92">IFERROR(BI23/BG23,0)</f>
        <v>1.1803840460531962</v>
      </c>
      <c r="BK23" s="297" t="s">
        <v>146</v>
      </c>
      <c r="BL23" s="287" t="s">
        <v>147</v>
      </c>
      <c r="BM23" s="135"/>
      <c r="BN23" s="140">
        <v>11502</v>
      </c>
      <c r="BO23" s="148" t="s">
        <v>86</v>
      </c>
      <c r="BP23" s="278"/>
      <c r="BQ23" s="10"/>
      <c r="BR23" s="106">
        <f t="shared" si="9"/>
        <v>4822</v>
      </c>
      <c r="BS23" s="261">
        <f>IFERROR((BR23/BR24),"")</f>
        <v>0.15126419474245562</v>
      </c>
      <c r="BT23" s="11">
        <v>9821</v>
      </c>
      <c r="BU23" s="261">
        <f t="shared" ref="BU23" si="93">IFERROR((BT23/BT24),"")</f>
        <v>0.26199114336018781</v>
      </c>
      <c r="BV23" s="263">
        <f t="shared" ref="BV23" si="94">IFERROR(BU23/BS23,0)</f>
        <v>1.7320103002978156</v>
      </c>
      <c r="BW23" s="19">
        <f>W23</f>
        <v>27025</v>
      </c>
      <c r="BX23" s="261">
        <f>IFERROR((BW23/BW24),"")</f>
        <v>0.19498556998556998</v>
      </c>
      <c r="BY23" s="20">
        <f>BH23+BT23</f>
        <v>39389</v>
      </c>
      <c r="BZ23" s="264">
        <f t="shared" ref="BZ23" si="95">IFERROR((BY23/BY24),"")</f>
        <v>0.2494711508011907</v>
      </c>
      <c r="CA23" s="256">
        <f t="shared" ref="CA23" si="96">IFERROR(BZ23/BX23,0)</f>
        <v>1.2794339130821473</v>
      </c>
      <c r="CB23" s="289" t="s">
        <v>148</v>
      </c>
      <c r="CC23" s="291" t="s">
        <v>149</v>
      </c>
      <c r="CD23" s="28"/>
      <c r="CE23" s="151">
        <v>11502</v>
      </c>
      <c r="CF23" s="154" t="s">
        <v>86</v>
      </c>
      <c r="CG23" s="272"/>
    </row>
    <row r="24" spans="1:85" s="4" customFormat="1" ht="225.75" hidden="1" thickBot="1" x14ac:dyDescent="0.3">
      <c r="A24" s="178"/>
      <c r="B24" s="181"/>
      <c r="C24" s="183"/>
      <c r="D24" s="185"/>
      <c r="E24" s="70" t="s">
        <v>150</v>
      </c>
      <c r="F24" s="187"/>
      <c r="G24" s="73" t="s">
        <v>151</v>
      </c>
      <c r="H24" s="51">
        <v>27720</v>
      </c>
      <c r="I24" s="47">
        <v>37422</v>
      </c>
      <c r="J24" s="47">
        <v>41580</v>
      </c>
      <c r="K24" s="47">
        <v>31878</v>
      </c>
      <c r="L24" s="54"/>
      <c r="M24" s="47">
        <v>37422</v>
      </c>
      <c r="N24" s="47">
        <v>41580</v>
      </c>
      <c r="O24" s="47">
        <v>31878</v>
      </c>
      <c r="P24" s="88">
        <f>H24</f>
        <v>27720</v>
      </c>
      <c r="Q24" s="89">
        <f>H24+I24</f>
        <v>65142</v>
      </c>
      <c r="R24" s="89">
        <f>H24+I24+J24</f>
        <v>106722</v>
      </c>
      <c r="S24" s="90">
        <f>H24+I24+J24+K24</f>
        <v>138600</v>
      </c>
      <c r="T24" s="54"/>
      <c r="U24" s="89">
        <f>H24+M24</f>
        <v>65142</v>
      </c>
      <c r="V24" s="89">
        <f t="shared" si="82"/>
        <v>106722</v>
      </c>
      <c r="W24" s="90">
        <f t="shared" si="82"/>
        <v>138600</v>
      </c>
      <c r="X24" s="105">
        <f t="shared" si="1"/>
        <v>27720</v>
      </c>
      <c r="Y24" s="243"/>
      <c r="Z24" s="49">
        <v>27362</v>
      </c>
      <c r="AA24" s="250"/>
      <c r="AB24" s="251"/>
      <c r="AC24" s="253"/>
      <c r="AD24" s="255"/>
      <c r="AE24" s="117" t="s">
        <v>86</v>
      </c>
      <c r="AF24" s="112">
        <v>27996</v>
      </c>
      <c r="AG24" s="112" t="s">
        <v>87</v>
      </c>
      <c r="AH24" s="31"/>
      <c r="AJ24" s="105">
        <f t="shared" si="3"/>
        <v>37422</v>
      </c>
      <c r="AK24" s="245"/>
      <c r="AL24" s="49">
        <v>47183</v>
      </c>
      <c r="AM24" s="245"/>
      <c r="AN24" s="246"/>
      <c r="AO24" s="56">
        <f>U24</f>
        <v>65142</v>
      </c>
      <c r="AP24" s="245"/>
      <c r="AQ24" s="58">
        <f>Z24+AL24</f>
        <v>74545</v>
      </c>
      <c r="AR24" s="245"/>
      <c r="AS24" s="246"/>
      <c r="AT24" s="248"/>
      <c r="AU24" s="271"/>
      <c r="AV24" s="96"/>
      <c r="AW24" s="128">
        <v>48606</v>
      </c>
      <c r="AX24" s="122" t="s">
        <v>86</v>
      </c>
      <c r="AY24" s="273"/>
      <c r="BA24" s="105">
        <f t="shared" si="6"/>
        <v>41580</v>
      </c>
      <c r="BB24" s="245"/>
      <c r="BC24" s="49">
        <v>45859</v>
      </c>
      <c r="BD24" s="245"/>
      <c r="BE24" s="246"/>
      <c r="BF24" s="56">
        <f>V24</f>
        <v>106722</v>
      </c>
      <c r="BG24" s="245"/>
      <c r="BH24" s="139">
        <f>AQ24+BC24</f>
        <v>120404</v>
      </c>
      <c r="BI24" s="245"/>
      <c r="BJ24" s="246"/>
      <c r="BK24" s="294"/>
      <c r="BL24" s="288"/>
      <c r="BM24" s="136"/>
      <c r="BN24" s="149">
        <v>44619</v>
      </c>
      <c r="BO24" s="148" t="s">
        <v>86</v>
      </c>
      <c r="BP24" s="279"/>
      <c r="BQ24" s="10"/>
      <c r="BR24" s="107">
        <f t="shared" si="9"/>
        <v>31878</v>
      </c>
      <c r="BS24" s="262"/>
      <c r="BT24" s="12">
        <v>37486</v>
      </c>
      <c r="BU24" s="262"/>
      <c r="BV24" s="263"/>
      <c r="BW24" s="21">
        <f>W24</f>
        <v>138600</v>
      </c>
      <c r="BX24" s="262"/>
      <c r="BY24" s="22">
        <f>BH24+BT24</f>
        <v>157890</v>
      </c>
      <c r="BZ24" s="265"/>
      <c r="CA24" s="256"/>
      <c r="CB24" s="290"/>
      <c r="CC24" s="292"/>
      <c r="CD24" s="30"/>
      <c r="CE24" s="151">
        <v>35811</v>
      </c>
      <c r="CF24" s="153" t="s">
        <v>86</v>
      </c>
      <c r="CG24" s="273"/>
    </row>
    <row r="25" spans="1:85" s="4" customFormat="1" ht="225.75" hidden="1" thickBot="1" x14ac:dyDescent="0.3">
      <c r="A25" s="178"/>
      <c r="B25" s="188">
        <v>12</v>
      </c>
      <c r="C25" s="182" t="s">
        <v>152</v>
      </c>
      <c r="D25" s="184" t="s">
        <v>153</v>
      </c>
      <c r="E25" s="71" t="s">
        <v>154</v>
      </c>
      <c r="F25" s="186" t="s">
        <v>60</v>
      </c>
      <c r="G25" s="74" t="s">
        <v>155</v>
      </c>
      <c r="H25" s="50">
        <v>21072</v>
      </c>
      <c r="I25" s="46">
        <v>29641</v>
      </c>
      <c r="J25" s="46">
        <v>33806</v>
      </c>
      <c r="K25" s="46">
        <v>27056</v>
      </c>
      <c r="L25" s="53"/>
      <c r="M25" s="46">
        <v>29641</v>
      </c>
      <c r="N25" s="46">
        <v>33806</v>
      </c>
      <c r="O25" s="46">
        <v>27056</v>
      </c>
      <c r="P25" s="85">
        <f>H25</f>
        <v>21072</v>
      </c>
      <c r="Q25" s="86">
        <f>H25+I25</f>
        <v>50713</v>
      </c>
      <c r="R25" s="86">
        <f>H25+I25+J25</f>
        <v>84519</v>
      </c>
      <c r="S25" s="87">
        <f>H25+I25+J25+K25</f>
        <v>111575</v>
      </c>
      <c r="T25" s="53"/>
      <c r="U25" s="86">
        <f>H25+M25</f>
        <v>50713</v>
      </c>
      <c r="V25" s="86">
        <f t="shared" si="82"/>
        <v>84519</v>
      </c>
      <c r="W25" s="87">
        <f t="shared" si="82"/>
        <v>111575</v>
      </c>
      <c r="X25" s="104">
        <f t="shared" si="1"/>
        <v>21072</v>
      </c>
      <c r="Y25" s="242">
        <f>IFERROR((X25/X26),"")</f>
        <v>0.76017316017316017</v>
      </c>
      <c r="Z25" s="48">
        <v>20979</v>
      </c>
      <c r="AA25" s="249">
        <f t="shared" ref="AA25" si="97">IFERROR((Z25/Z26),"")</f>
        <v>0.76672026898618517</v>
      </c>
      <c r="AB25" s="251">
        <f t="shared" ref="AB25" si="98">IFERROR(AA25/Y25,0)</f>
        <v>1.0086126545319407</v>
      </c>
      <c r="AC25" s="252" t="s">
        <v>156</v>
      </c>
      <c r="AD25" s="254" t="s">
        <v>157</v>
      </c>
      <c r="AE25" s="116" t="s">
        <v>86</v>
      </c>
      <c r="AF25" s="108">
        <v>21520</v>
      </c>
      <c r="AG25" s="108" t="s">
        <v>87</v>
      </c>
      <c r="AH25" s="26"/>
      <c r="AJ25" s="104">
        <f t="shared" si="3"/>
        <v>29641</v>
      </c>
      <c r="AK25" s="244">
        <f>IFERROR((AJ25/AJ26),"")</f>
        <v>0.79207418096306981</v>
      </c>
      <c r="AL25" s="48">
        <v>35184</v>
      </c>
      <c r="AM25" s="244">
        <f t="shared" ref="AM25" si="99">IFERROR((AL25/AL26),"")</f>
        <v>0.74569230443168089</v>
      </c>
      <c r="AN25" s="246">
        <f t="shared" ref="AN25" si="100">IFERROR(AM25/AK25,0)</f>
        <v>0.94144250924200812</v>
      </c>
      <c r="AO25" s="55">
        <f>U25</f>
        <v>50713</v>
      </c>
      <c r="AP25" s="244">
        <f>IFERROR((AO25/AO26),"")</f>
        <v>0.77849927849927847</v>
      </c>
      <c r="AQ25" s="57">
        <f>Z25+AL25</f>
        <v>56163</v>
      </c>
      <c r="AR25" s="244">
        <f t="shared" ref="AR25" si="101">IFERROR((AQ25/AQ26),"")</f>
        <v>0.75341069152860685</v>
      </c>
      <c r="AS25" s="246">
        <f t="shared" ref="AS25" si="102">IFERROR(AR25/AP25,0)</f>
        <v>0.9677731403694616</v>
      </c>
      <c r="AT25" s="247" t="s">
        <v>158</v>
      </c>
      <c r="AU25" s="270" t="s">
        <v>159</v>
      </c>
      <c r="AV25" s="95"/>
      <c r="AW25" s="127">
        <v>36412</v>
      </c>
      <c r="AX25" s="122" t="s">
        <v>86</v>
      </c>
      <c r="AY25" s="272"/>
      <c r="BA25" s="104">
        <f t="shared" si="6"/>
        <v>33806</v>
      </c>
      <c r="BB25" s="244">
        <f>IFERROR((BA25/BA26),"")</f>
        <v>0.813035113035113</v>
      </c>
      <c r="BC25" s="48">
        <v>34673</v>
      </c>
      <c r="BD25" s="244">
        <f t="shared" ref="BD25" si="103">IFERROR((BC25/BC26),"")</f>
        <v>0.75607841426982703</v>
      </c>
      <c r="BE25" s="246">
        <f t="shared" ref="BE25" si="104">IFERROR(BD25/BB25,0)</f>
        <v>0.92994558555698426</v>
      </c>
      <c r="BF25" s="55">
        <f>V25</f>
        <v>84519</v>
      </c>
      <c r="BG25" s="244">
        <f>IFERROR((BF25/BF26),"")</f>
        <v>0.79195479844830496</v>
      </c>
      <c r="BH25" s="138">
        <f>AQ25+BC25</f>
        <v>90836</v>
      </c>
      <c r="BI25" s="244">
        <f t="shared" ref="BI25" si="105">IFERROR((BH25/BH26),"")</f>
        <v>0.75442676323045743</v>
      </c>
      <c r="BJ25" s="246">
        <f t="shared" ref="BJ25" si="106">IFERROR(BI25/BG25,0)</f>
        <v>0.95261341267029753</v>
      </c>
      <c r="BK25" s="293" t="s">
        <v>160</v>
      </c>
      <c r="BL25" s="295" t="s">
        <v>161</v>
      </c>
      <c r="BM25" s="134"/>
      <c r="BN25" s="140">
        <v>33117</v>
      </c>
      <c r="BO25" s="148" t="s">
        <v>86</v>
      </c>
      <c r="BP25" s="278"/>
      <c r="BQ25" s="10"/>
      <c r="BR25" s="106">
        <f t="shared" si="9"/>
        <v>27056</v>
      </c>
      <c r="BS25" s="261">
        <f>IFERROR((BR25/BR26),"")</f>
        <v>0.84873580525754444</v>
      </c>
      <c r="BT25" s="11">
        <v>27665</v>
      </c>
      <c r="BU25" s="261">
        <f t="shared" ref="BU25" si="107">IFERROR((BT25/BT26),"")</f>
        <v>0.73800885663981219</v>
      </c>
      <c r="BV25" s="263">
        <f t="shared" ref="BV25" si="108">IFERROR(BU25/BS25,0)</f>
        <v>0.86953896850842449</v>
      </c>
      <c r="BW25" s="19">
        <f>W25</f>
        <v>111575</v>
      </c>
      <c r="BX25" s="261">
        <f>IFERROR((BW25/BW26),"")</f>
        <v>0.80501443001442996</v>
      </c>
      <c r="BY25" s="20">
        <f>BH25+BT25</f>
        <v>118501</v>
      </c>
      <c r="BZ25" s="264">
        <f t="shared" ref="BZ25" si="109">IFERROR((BY25/BY26),"")</f>
        <v>0.75052884919880924</v>
      </c>
      <c r="CA25" s="256">
        <f t="shared" ref="CA25" si="110">IFERROR(BZ25/BX25,0)</f>
        <v>0.9323172619220701</v>
      </c>
      <c r="CB25" s="289" t="s">
        <v>162</v>
      </c>
      <c r="CC25" s="291" t="s">
        <v>163</v>
      </c>
      <c r="CD25" s="24"/>
      <c r="CE25" s="151">
        <v>26660</v>
      </c>
      <c r="CF25" s="154" t="s">
        <v>86</v>
      </c>
      <c r="CG25" s="272"/>
    </row>
    <row r="26" spans="1:85" s="4" customFormat="1" ht="225.75" hidden="1" thickBot="1" x14ac:dyDescent="0.3">
      <c r="A26" s="179"/>
      <c r="B26" s="189"/>
      <c r="C26" s="183"/>
      <c r="D26" s="185"/>
      <c r="E26" s="70" t="s">
        <v>164</v>
      </c>
      <c r="F26" s="187"/>
      <c r="G26" s="73" t="s">
        <v>151</v>
      </c>
      <c r="H26" s="51">
        <v>27720</v>
      </c>
      <c r="I26" s="47">
        <v>37422</v>
      </c>
      <c r="J26" s="47">
        <v>41580</v>
      </c>
      <c r="K26" s="47">
        <v>31878</v>
      </c>
      <c r="L26" s="54"/>
      <c r="M26" s="47">
        <v>37422</v>
      </c>
      <c r="N26" s="47">
        <v>41580</v>
      </c>
      <c r="O26" s="47">
        <v>31878</v>
      </c>
      <c r="P26" s="88">
        <f>H26</f>
        <v>27720</v>
      </c>
      <c r="Q26" s="89">
        <f>H26+I26</f>
        <v>65142</v>
      </c>
      <c r="R26" s="89">
        <f>H26+I26+J26</f>
        <v>106722</v>
      </c>
      <c r="S26" s="90">
        <f>H26+I26+J26+K26</f>
        <v>138600</v>
      </c>
      <c r="T26" s="54"/>
      <c r="U26" s="89">
        <f>H26+M26</f>
        <v>65142</v>
      </c>
      <c r="V26" s="89">
        <f t="shared" si="82"/>
        <v>106722</v>
      </c>
      <c r="W26" s="90">
        <f t="shared" si="82"/>
        <v>138600</v>
      </c>
      <c r="X26" s="105">
        <f t="shared" si="1"/>
        <v>27720</v>
      </c>
      <c r="Y26" s="243"/>
      <c r="Z26" s="49">
        <v>27362</v>
      </c>
      <c r="AA26" s="250"/>
      <c r="AB26" s="251"/>
      <c r="AC26" s="253"/>
      <c r="AD26" s="255"/>
      <c r="AE26" s="117" t="s">
        <v>86</v>
      </c>
      <c r="AF26" s="112">
        <v>27996</v>
      </c>
      <c r="AG26" s="112" t="s">
        <v>87</v>
      </c>
      <c r="AH26" s="31"/>
      <c r="AJ26" s="105">
        <f t="shared" si="3"/>
        <v>37422</v>
      </c>
      <c r="AK26" s="245"/>
      <c r="AL26" s="49">
        <v>47183</v>
      </c>
      <c r="AM26" s="245"/>
      <c r="AN26" s="246"/>
      <c r="AO26" s="56">
        <f>U26</f>
        <v>65142</v>
      </c>
      <c r="AP26" s="245"/>
      <c r="AQ26" s="58">
        <f>Z26+AL26</f>
        <v>74545</v>
      </c>
      <c r="AR26" s="245"/>
      <c r="AS26" s="246"/>
      <c r="AT26" s="248"/>
      <c r="AU26" s="271"/>
      <c r="AV26" s="96"/>
      <c r="AW26" s="128">
        <v>48606</v>
      </c>
      <c r="AX26" s="122" t="s">
        <v>86</v>
      </c>
      <c r="AY26" s="273"/>
      <c r="BA26" s="105">
        <f t="shared" si="6"/>
        <v>41580</v>
      </c>
      <c r="BB26" s="245"/>
      <c r="BC26" s="49">
        <v>45859</v>
      </c>
      <c r="BD26" s="245"/>
      <c r="BE26" s="246"/>
      <c r="BF26" s="56">
        <f>V26</f>
        <v>106722</v>
      </c>
      <c r="BG26" s="245"/>
      <c r="BH26" s="139">
        <f>AQ26+BC26</f>
        <v>120404</v>
      </c>
      <c r="BI26" s="245"/>
      <c r="BJ26" s="246"/>
      <c r="BK26" s="294"/>
      <c r="BL26" s="288"/>
      <c r="BM26" s="136"/>
      <c r="BN26" s="149">
        <v>44619</v>
      </c>
      <c r="BO26" s="148" t="s">
        <v>86</v>
      </c>
      <c r="BP26" s="279"/>
      <c r="BQ26" s="10"/>
      <c r="BR26" s="107">
        <f t="shared" si="9"/>
        <v>31878</v>
      </c>
      <c r="BS26" s="262"/>
      <c r="BT26" s="12">
        <v>37486</v>
      </c>
      <c r="BU26" s="262"/>
      <c r="BV26" s="263"/>
      <c r="BW26" s="21">
        <f>W26</f>
        <v>138600</v>
      </c>
      <c r="BX26" s="262"/>
      <c r="BY26" s="22">
        <f>BH26+BT26</f>
        <v>157890</v>
      </c>
      <c r="BZ26" s="265"/>
      <c r="CA26" s="256"/>
      <c r="CB26" s="290"/>
      <c r="CC26" s="292"/>
      <c r="CD26" s="30"/>
      <c r="CE26" s="151">
        <v>35811</v>
      </c>
      <c r="CF26" s="153" t="s">
        <v>86</v>
      </c>
      <c r="CG26" s="273"/>
    </row>
    <row r="27" spans="1:85" s="4" customFormat="1" ht="57.6" customHeight="1" x14ac:dyDescent="0.25">
      <c r="A27" s="67"/>
      <c r="B27" s="37"/>
      <c r="C27" s="35"/>
      <c r="D27" s="35"/>
      <c r="E27" s="35"/>
      <c r="F27" s="68"/>
      <c r="G27" s="68"/>
      <c r="H27" s="113">
        <f>H23+H25</f>
        <v>27720</v>
      </c>
      <c r="I27" s="113">
        <f t="shared" ref="I27:Z27" si="111">I23+I25</f>
        <v>37422</v>
      </c>
      <c r="J27" s="113">
        <f t="shared" si="111"/>
        <v>41580</v>
      </c>
      <c r="K27" s="113">
        <f t="shared" si="111"/>
        <v>31878</v>
      </c>
      <c r="L27" s="113">
        <f t="shared" si="111"/>
        <v>0</v>
      </c>
      <c r="M27" s="113">
        <f t="shared" si="111"/>
        <v>37422</v>
      </c>
      <c r="N27" s="113">
        <f t="shared" si="111"/>
        <v>41580</v>
      </c>
      <c r="O27" s="113">
        <f t="shared" si="111"/>
        <v>31878</v>
      </c>
      <c r="P27" s="113">
        <f t="shared" si="111"/>
        <v>27720</v>
      </c>
      <c r="Q27" s="113">
        <f t="shared" si="111"/>
        <v>65142</v>
      </c>
      <c r="R27" s="113">
        <f t="shared" si="111"/>
        <v>106722</v>
      </c>
      <c r="S27" s="113">
        <f t="shared" si="111"/>
        <v>138600</v>
      </c>
      <c r="T27" s="113">
        <f t="shared" si="111"/>
        <v>0</v>
      </c>
      <c r="U27" s="113">
        <f t="shared" si="111"/>
        <v>65142</v>
      </c>
      <c r="V27" s="113">
        <f t="shared" si="111"/>
        <v>106722</v>
      </c>
      <c r="W27" s="113">
        <f t="shared" si="111"/>
        <v>138600</v>
      </c>
      <c r="X27" s="113">
        <f t="shared" si="111"/>
        <v>27720</v>
      </c>
      <c r="Y27" s="113"/>
      <c r="Z27" s="113">
        <f t="shared" si="111"/>
        <v>27362</v>
      </c>
      <c r="AA27" s="113"/>
      <c r="AB27" s="113"/>
      <c r="AC27" s="39"/>
      <c r="AD27" s="39"/>
      <c r="AE27" s="40"/>
      <c r="AF27" s="40"/>
      <c r="AG27" s="40"/>
      <c r="AH27" s="40"/>
      <c r="AJ27" s="36">
        <f>AJ23+AJ25</f>
        <v>37422</v>
      </c>
      <c r="AK27" s="42"/>
      <c r="AL27" s="36">
        <f>AL23+AL25</f>
        <v>47183</v>
      </c>
      <c r="AM27" s="42"/>
      <c r="AN27" s="38"/>
      <c r="AO27" s="36">
        <f>AO23+AO25</f>
        <v>65142</v>
      </c>
      <c r="AP27" s="42"/>
      <c r="AQ27" s="36">
        <f>AQ23+AQ25</f>
        <v>74545</v>
      </c>
      <c r="AR27" s="42"/>
      <c r="AS27" s="38"/>
      <c r="AT27" s="41"/>
      <c r="AU27" s="41"/>
      <c r="AV27" s="40"/>
      <c r="AW27" s="36">
        <f>AW23+AW25</f>
        <v>48606</v>
      </c>
      <c r="AX27" s="40"/>
      <c r="AY27" s="41"/>
      <c r="BA27" s="36"/>
      <c r="BB27" s="42"/>
      <c r="BC27" s="36">
        <f>BC23+BC25</f>
        <v>45859</v>
      </c>
      <c r="BD27" s="42"/>
      <c r="BE27" s="38"/>
      <c r="BF27" s="36">
        <f>BF23+BF25</f>
        <v>106722</v>
      </c>
      <c r="BG27" s="42"/>
      <c r="BH27" s="36">
        <f>BH23+BH25</f>
        <v>120404</v>
      </c>
      <c r="BI27" s="42"/>
      <c r="BJ27" s="38"/>
      <c r="BK27" s="43"/>
      <c r="BL27" s="43"/>
      <c r="BM27" s="40"/>
      <c r="BN27" s="36">
        <f>BN23+BN25</f>
        <v>44619</v>
      </c>
      <c r="BO27" s="40"/>
      <c r="BP27" s="41"/>
      <c r="BQ27" s="10"/>
      <c r="BR27" s="36"/>
      <c r="BS27" s="42"/>
      <c r="BT27" s="36">
        <f>BT23+BT25</f>
        <v>37486</v>
      </c>
      <c r="BU27" s="42"/>
      <c r="BV27" s="38"/>
      <c r="BW27" s="36">
        <f>BW23+BW25</f>
        <v>138600</v>
      </c>
      <c r="BX27" s="42"/>
      <c r="BY27" s="36">
        <f>BY23+BY25</f>
        <v>157890</v>
      </c>
      <c r="BZ27" s="44"/>
      <c r="CA27" s="45"/>
      <c r="CB27" s="41"/>
      <c r="CC27" s="41"/>
      <c r="CD27" s="40"/>
      <c r="CE27" s="40"/>
      <c r="CF27" s="40"/>
      <c r="CG27" s="41"/>
    </row>
    <row r="28" spans="1:85" ht="80.25" customHeight="1" x14ac:dyDescent="0.25">
      <c r="E28" s="5"/>
      <c r="H28" s="114" t="b">
        <f>H24=H27</f>
        <v>1</v>
      </c>
      <c r="I28" s="114" t="b">
        <f t="shared" ref="I28:Z28" si="112">I24=I27</f>
        <v>1</v>
      </c>
      <c r="J28" s="114" t="b">
        <f t="shared" si="112"/>
        <v>1</v>
      </c>
      <c r="K28" s="114" t="b">
        <f t="shared" si="112"/>
        <v>1</v>
      </c>
      <c r="L28" s="114" t="b">
        <f t="shared" si="112"/>
        <v>1</v>
      </c>
      <c r="M28" s="114" t="b">
        <f t="shared" si="112"/>
        <v>1</v>
      </c>
      <c r="N28" s="114" t="b">
        <f t="shared" si="112"/>
        <v>1</v>
      </c>
      <c r="O28" s="114" t="b">
        <f t="shared" si="112"/>
        <v>1</v>
      </c>
      <c r="P28" s="114" t="b">
        <f t="shared" si="112"/>
        <v>1</v>
      </c>
      <c r="Q28" s="114" t="b">
        <f t="shared" si="112"/>
        <v>1</v>
      </c>
      <c r="R28" s="114" t="b">
        <f t="shared" si="112"/>
        <v>1</v>
      </c>
      <c r="S28" s="114" t="b">
        <f t="shared" si="112"/>
        <v>1</v>
      </c>
      <c r="T28" s="114" t="b">
        <f t="shared" si="112"/>
        <v>1</v>
      </c>
      <c r="U28" s="114" t="b">
        <f t="shared" si="112"/>
        <v>1</v>
      </c>
      <c r="V28" s="114" t="b">
        <f t="shared" si="112"/>
        <v>1</v>
      </c>
      <c r="W28" s="114" t="b">
        <f t="shared" si="112"/>
        <v>1</v>
      </c>
      <c r="X28" s="114" t="b">
        <f t="shared" si="112"/>
        <v>1</v>
      </c>
      <c r="Y28" s="114"/>
      <c r="Z28" s="114" t="b">
        <f t="shared" si="112"/>
        <v>1</v>
      </c>
      <c r="AA28" s="114"/>
      <c r="AB28" s="114"/>
    </row>
    <row r="29" spans="1:85" ht="60" hidden="1" x14ac:dyDescent="0.25">
      <c r="A29" s="296" t="s">
        <v>165</v>
      </c>
      <c r="B29" s="296"/>
      <c r="C29" s="296"/>
      <c r="D29" s="296"/>
      <c r="E29" s="296"/>
    </row>
    <row r="30" spans="1:85" ht="60" hidden="1" x14ac:dyDescent="0.25"/>
  </sheetData>
  <sheetProtection formatCells="0" formatColumns="0" formatRows="0"/>
  <mergeCells count="347">
    <mergeCell ref="BZ21:BZ22"/>
    <mergeCell ref="AM21:AM22"/>
    <mergeCell ref="AN21:AN22"/>
    <mergeCell ref="AP21:AP22"/>
    <mergeCell ref="AT21:AT22"/>
    <mergeCell ref="BR8:CG8"/>
    <mergeCell ref="BA8:BP8"/>
    <mergeCell ref="CG9:CG10"/>
    <mergeCell ref="CG11:CG12"/>
    <mergeCell ref="CG13:CG14"/>
    <mergeCell ref="CG15:CG16"/>
    <mergeCell ref="CG17:CG18"/>
    <mergeCell ref="AY19:AY20"/>
    <mergeCell ref="AY21:AY22"/>
    <mergeCell ref="BP9:BP10"/>
    <mergeCell ref="BP11:BP12"/>
    <mergeCell ref="CF9:CF10"/>
    <mergeCell ref="CC17:CC18"/>
    <mergeCell ref="CB21:CB22"/>
    <mergeCell ref="CC21:CC22"/>
    <mergeCell ref="CC19:CC20"/>
    <mergeCell ref="BX19:BX20"/>
    <mergeCell ref="BZ19:BZ20"/>
    <mergeCell ref="CA19:CA20"/>
    <mergeCell ref="A29:E29"/>
    <mergeCell ref="CG19:CG20"/>
    <mergeCell ref="CG21:CG22"/>
    <mergeCell ref="CG23:CG24"/>
    <mergeCell ref="CG25:CG26"/>
    <mergeCell ref="AY23:AY24"/>
    <mergeCell ref="AY25:AY26"/>
    <mergeCell ref="CB23:CB24"/>
    <mergeCell ref="BZ25:BZ26"/>
    <mergeCell ref="D25:D26"/>
    <mergeCell ref="F25:F26"/>
    <mergeCell ref="Y25:Y26"/>
    <mergeCell ref="AR23:AR24"/>
    <mergeCell ref="AS23:AS24"/>
    <mergeCell ref="BP23:BP24"/>
    <mergeCell ref="BG23:BG24"/>
    <mergeCell ref="BI23:BI24"/>
    <mergeCell ref="BJ23:BJ24"/>
    <mergeCell ref="BK23:BK24"/>
    <mergeCell ref="CA23:CA24"/>
    <mergeCell ref="BZ23:BZ24"/>
    <mergeCell ref="AT23:AT24"/>
    <mergeCell ref="AK23:AK24"/>
    <mergeCell ref="CA21:CA22"/>
    <mergeCell ref="AM25:AM26"/>
    <mergeCell ref="AM23:AM24"/>
    <mergeCell ref="AN23:AN24"/>
    <mergeCell ref="BL17:BL18"/>
    <mergeCell ref="BS17:BS18"/>
    <mergeCell ref="BU17:BU18"/>
    <mergeCell ref="BV17:BV18"/>
    <mergeCell ref="BD17:BD18"/>
    <mergeCell ref="BE17:BE18"/>
    <mergeCell ref="BG17:BG18"/>
    <mergeCell ref="BI17:BI18"/>
    <mergeCell ref="BJ17:BJ18"/>
    <mergeCell ref="BK17:BK18"/>
    <mergeCell ref="AP23:AP24"/>
    <mergeCell ref="BS23:BS24"/>
    <mergeCell ref="AU23:AU24"/>
    <mergeCell ref="BB23:BB24"/>
    <mergeCell ref="BD23:BD24"/>
    <mergeCell ref="BE23:BE24"/>
    <mergeCell ref="BG19:BG20"/>
    <mergeCell ref="BI19:BI20"/>
    <mergeCell ref="AP19:AP20"/>
    <mergeCell ref="AM19:AM20"/>
    <mergeCell ref="AN19:AN20"/>
    <mergeCell ref="AN25:AN26"/>
    <mergeCell ref="BP25:BP26"/>
    <mergeCell ref="BS25:BS26"/>
    <mergeCell ref="AP25:AP26"/>
    <mergeCell ref="AR25:AR26"/>
    <mergeCell ref="AS25:AS26"/>
    <mergeCell ref="AU25:AU26"/>
    <mergeCell ref="BB25:BB26"/>
    <mergeCell ref="BD25:BD26"/>
    <mergeCell ref="BE25:BE26"/>
    <mergeCell ref="AA21:AA22"/>
    <mergeCell ref="CA25:CA26"/>
    <mergeCell ref="CB25:CB26"/>
    <mergeCell ref="CC25:CC26"/>
    <mergeCell ref="BU23:BU24"/>
    <mergeCell ref="BV23:BV24"/>
    <mergeCell ref="BX23:BX24"/>
    <mergeCell ref="AT25:AT26"/>
    <mergeCell ref="CC23:CC24"/>
    <mergeCell ref="AR21:AR22"/>
    <mergeCell ref="AS21:AS22"/>
    <mergeCell ref="AA25:AA26"/>
    <mergeCell ref="AB25:AB26"/>
    <mergeCell ref="AC25:AC26"/>
    <mergeCell ref="AD25:AD26"/>
    <mergeCell ref="AK25:AK26"/>
    <mergeCell ref="BU25:BU26"/>
    <mergeCell ref="BV25:BV26"/>
    <mergeCell ref="BX25:BX26"/>
    <mergeCell ref="BG25:BG26"/>
    <mergeCell ref="BI25:BI26"/>
    <mergeCell ref="BJ25:BJ26"/>
    <mergeCell ref="BK25:BK26"/>
    <mergeCell ref="BL25:BL26"/>
    <mergeCell ref="BZ17:BZ18"/>
    <mergeCell ref="CB19:CB20"/>
    <mergeCell ref="Y23:Y24"/>
    <mergeCell ref="BS21:BS22"/>
    <mergeCell ref="BU21:BU22"/>
    <mergeCell ref="BV21:BV22"/>
    <mergeCell ref="BX21:BX22"/>
    <mergeCell ref="BP21:BP22"/>
    <mergeCell ref="BG21:BG22"/>
    <mergeCell ref="BI21:BI22"/>
    <mergeCell ref="BJ21:BJ22"/>
    <mergeCell ref="BK21:BK22"/>
    <mergeCell ref="BL21:BL22"/>
    <mergeCell ref="AU21:AU22"/>
    <mergeCell ref="BB21:BB22"/>
    <mergeCell ref="BD21:BD22"/>
    <mergeCell ref="BE21:BE22"/>
    <mergeCell ref="AK21:AK22"/>
    <mergeCell ref="AA23:AA24"/>
    <mergeCell ref="AB23:AB24"/>
    <mergeCell ref="AC23:AC24"/>
    <mergeCell ref="AD23:AD24"/>
    <mergeCell ref="BL23:BL24"/>
    <mergeCell ref="Y21:Y22"/>
    <mergeCell ref="BS19:BS20"/>
    <mergeCell ref="AK19:AK20"/>
    <mergeCell ref="BX17:BX18"/>
    <mergeCell ref="AB21:AB22"/>
    <mergeCell ref="AC21:AC22"/>
    <mergeCell ref="AD21:AD22"/>
    <mergeCell ref="BP19:BP20"/>
    <mergeCell ref="AR19:AR20"/>
    <mergeCell ref="AS19:AS20"/>
    <mergeCell ref="AT19:AT20"/>
    <mergeCell ref="AU19:AU20"/>
    <mergeCell ref="BB19:BB20"/>
    <mergeCell ref="AH21:AH22"/>
    <mergeCell ref="Y19:Y20"/>
    <mergeCell ref="AA19:AA20"/>
    <mergeCell ref="AB19:AB20"/>
    <mergeCell ref="AM17:AM18"/>
    <mergeCell ref="AN17:AN18"/>
    <mergeCell ref="Y17:Y18"/>
    <mergeCell ref="AA17:AA18"/>
    <mergeCell ref="AB17:AB18"/>
    <mergeCell ref="AC17:AC18"/>
    <mergeCell ref="AD17:AD18"/>
    <mergeCell ref="AK17:AK18"/>
    <mergeCell ref="Y15:Y16"/>
    <mergeCell ref="BD15:BD16"/>
    <mergeCell ref="BE15:BE16"/>
    <mergeCell ref="AM15:AM16"/>
    <mergeCell ref="AN15:AN16"/>
    <mergeCell ref="CB17:CB18"/>
    <mergeCell ref="AC19:AC20"/>
    <mergeCell ref="AD19:AD20"/>
    <mergeCell ref="AP17:AP18"/>
    <mergeCell ref="AR17:AR18"/>
    <mergeCell ref="BP17:BP18"/>
    <mergeCell ref="BB17:BB18"/>
    <mergeCell ref="AY17:AY18"/>
    <mergeCell ref="CA17:CA18"/>
    <mergeCell ref="AS17:AS18"/>
    <mergeCell ref="AT17:AT18"/>
    <mergeCell ref="AU17:AU18"/>
    <mergeCell ref="BU19:BU20"/>
    <mergeCell ref="BV19:BV20"/>
    <mergeCell ref="BJ19:BJ20"/>
    <mergeCell ref="BK19:BK20"/>
    <mergeCell ref="BL19:BL20"/>
    <mergeCell ref="BD19:BD20"/>
    <mergeCell ref="BE19:BE20"/>
    <mergeCell ref="AA13:AA14"/>
    <mergeCell ref="AB13:AB14"/>
    <mergeCell ref="AC13:AC14"/>
    <mergeCell ref="AD13:AD14"/>
    <mergeCell ref="AK13:AK14"/>
    <mergeCell ref="BD13:BD14"/>
    <mergeCell ref="CA15:CA16"/>
    <mergeCell ref="CB15:CB16"/>
    <mergeCell ref="AA15:AA16"/>
    <mergeCell ref="AB15:AB16"/>
    <mergeCell ref="BP13:BP14"/>
    <mergeCell ref="BP15:BP16"/>
    <mergeCell ref="CB13:CB14"/>
    <mergeCell ref="AT15:AT16"/>
    <mergeCell ref="AR15:AR16"/>
    <mergeCell ref="AS15:AS16"/>
    <mergeCell ref="AU15:AU16"/>
    <mergeCell ref="BB15:BB16"/>
    <mergeCell ref="AP15:AP16"/>
    <mergeCell ref="BI15:BI16"/>
    <mergeCell ref="BJ15:BJ16"/>
    <mergeCell ref="BK15:BK16"/>
    <mergeCell ref="BL15:BL16"/>
    <mergeCell ref="AC15:AC16"/>
    <mergeCell ref="AD15:AD16"/>
    <mergeCell ref="AK15:AK16"/>
    <mergeCell ref="CC15:CC16"/>
    <mergeCell ref="BG13:BG14"/>
    <mergeCell ref="BI13:BI14"/>
    <mergeCell ref="BJ13:BJ14"/>
    <mergeCell ref="BK13:BK14"/>
    <mergeCell ref="BL13:BL14"/>
    <mergeCell ref="BS13:BS14"/>
    <mergeCell ref="BE13:BE14"/>
    <mergeCell ref="CA13:CA14"/>
    <mergeCell ref="AY15:AY16"/>
    <mergeCell ref="BS15:BS16"/>
    <mergeCell ref="BU15:BU16"/>
    <mergeCell ref="BV15:BV16"/>
    <mergeCell ref="BX15:BX16"/>
    <mergeCell ref="BZ15:BZ16"/>
    <mergeCell ref="BG15:BG16"/>
    <mergeCell ref="AS13:AS14"/>
    <mergeCell ref="AT13:AT14"/>
    <mergeCell ref="AU13:AU14"/>
    <mergeCell ref="BB13:BB14"/>
    <mergeCell ref="AY13:AY14"/>
    <mergeCell ref="AM13:AM14"/>
    <mergeCell ref="AY11:AY12"/>
    <mergeCell ref="BB11:BB12"/>
    <mergeCell ref="CC13:CC14"/>
    <mergeCell ref="BZ13:BZ14"/>
    <mergeCell ref="BU13:BU14"/>
    <mergeCell ref="BV13:BV14"/>
    <mergeCell ref="BX13:BX14"/>
    <mergeCell ref="CA11:CA12"/>
    <mergeCell ref="CB11:CB12"/>
    <mergeCell ref="CC11:CC12"/>
    <mergeCell ref="B13:B14"/>
    <mergeCell ref="C13:C14"/>
    <mergeCell ref="D13:D14"/>
    <mergeCell ref="F13:F14"/>
    <mergeCell ref="Y13:Y14"/>
    <mergeCell ref="BS11:BS12"/>
    <mergeCell ref="BU11:BU12"/>
    <mergeCell ref="BV11:BV12"/>
    <mergeCell ref="BX11:BX12"/>
    <mergeCell ref="BZ11:BZ12"/>
    <mergeCell ref="BG11:BG12"/>
    <mergeCell ref="BI11:BI12"/>
    <mergeCell ref="BJ11:BJ12"/>
    <mergeCell ref="BK11:BK12"/>
    <mergeCell ref="BL11:BL12"/>
    <mergeCell ref="AU11:AU12"/>
    <mergeCell ref="AM11:AM12"/>
    <mergeCell ref="AN11:AN12"/>
    <mergeCell ref="AN13:AN14"/>
    <mergeCell ref="AP13:AP14"/>
    <mergeCell ref="AR13:AR14"/>
    <mergeCell ref="Y11:Y12"/>
    <mergeCell ref="AP11:AP12"/>
    <mergeCell ref="AR11:AR12"/>
    <mergeCell ref="AS11:AS12"/>
    <mergeCell ref="AT11:AT12"/>
    <mergeCell ref="AA11:AA12"/>
    <mergeCell ref="AB11:AB12"/>
    <mergeCell ref="BD11:BD12"/>
    <mergeCell ref="BE11:BE12"/>
    <mergeCell ref="AC11:AC12"/>
    <mergeCell ref="AD11:AD12"/>
    <mergeCell ref="AK11:AK12"/>
    <mergeCell ref="BW9:CA9"/>
    <mergeCell ref="CB9:CB10"/>
    <mergeCell ref="CC9:CC10"/>
    <mergeCell ref="CD9:CD10"/>
    <mergeCell ref="CE9:CE10"/>
    <mergeCell ref="BA9:BE9"/>
    <mergeCell ref="BF9:BJ9"/>
    <mergeCell ref="BK9:BK10"/>
    <mergeCell ref="BL9:BL10"/>
    <mergeCell ref="BM9:BM10"/>
    <mergeCell ref="BN9:BN10"/>
    <mergeCell ref="BO9:BO10"/>
    <mergeCell ref="T1:W3"/>
    <mergeCell ref="AJ1:BS6"/>
    <mergeCell ref="A6:C6"/>
    <mergeCell ref="D6:E6"/>
    <mergeCell ref="G8:G10"/>
    <mergeCell ref="AJ9:AN9"/>
    <mergeCell ref="AO9:AS9"/>
    <mergeCell ref="AT9:AT10"/>
    <mergeCell ref="AU9:AU10"/>
    <mergeCell ref="AV9:AV10"/>
    <mergeCell ref="H8:O8"/>
    <mergeCell ref="P8:W8"/>
    <mergeCell ref="AJ8:AY8"/>
    <mergeCell ref="H9:K9"/>
    <mergeCell ref="T9:W9"/>
    <mergeCell ref="AX9:AX10"/>
    <mergeCell ref="AW9:AW10"/>
    <mergeCell ref="AY9:AY10"/>
    <mergeCell ref="BR9:BU9"/>
    <mergeCell ref="X8:AH9"/>
    <mergeCell ref="A4:G4"/>
    <mergeCell ref="P7:W7"/>
    <mergeCell ref="A8:A10"/>
    <mergeCell ref="B8:B10"/>
    <mergeCell ref="C8:C10"/>
    <mergeCell ref="D8:D10"/>
    <mergeCell ref="E8:E10"/>
    <mergeCell ref="F8:F10"/>
    <mergeCell ref="B15:B16"/>
    <mergeCell ref="C15:C16"/>
    <mergeCell ref="D15:D16"/>
    <mergeCell ref="F15:F16"/>
    <mergeCell ref="A11:A16"/>
    <mergeCell ref="B11:B12"/>
    <mergeCell ref="C11:C12"/>
    <mergeCell ref="D11:D12"/>
    <mergeCell ref="F11:F12"/>
    <mergeCell ref="A17:A26"/>
    <mergeCell ref="B17:B18"/>
    <mergeCell ref="C17:C18"/>
    <mergeCell ref="D17:D18"/>
    <mergeCell ref="F17:F18"/>
    <mergeCell ref="B23:B24"/>
    <mergeCell ref="C23:C24"/>
    <mergeCell ref="B21:B22"/>
    <mergeCell ref="C21:C22"/>
    <mergeCell ref="D21:D22"/>
    <mergeCell ref="F21:F22"/>
    <mergeCell ref="D23:D24"/>
    <mergeCell ref="F23:F24"/>
    <mergeCell ref="B25:B26"/>
    <mergeCell ref="C25:C26"/>
    <mergeCell ref="B19:B20"/>
    <mergeCell ref="C19:C20"/>
    <mergeCell ref="D19:D20"/>
    <mergeCell ref="F19:F20"/>
    <mergeCell ref="L9:O9"/>
    <mergeCell ref="U21:W22"/>
    <mergeCell ref="P21:S22"/>
    <mergeCell ref="U18:W18"/>
    <mergeCell ref="U16:W16"/>
    <mergeCell ref="U17:W17"/>
    <mergeCell ref="P18:S18"/>
    <mergeCell ref="P16:S16"/>
    <mergeCell ref="P17:S17"/>
    <mergeCell ref="U14:W14"/>
  </mergeCells>
  <pageMargins left="0.7" right="0.7" top="0.75" bottom="0.75" header="0.3" footer="0.3"/>
  <pageSetup paperSize="9" scale="10" fitToHeight="0" orientation="portrait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Datos!$A$1:$A$33</xm:f>
          </x14:formula1>
          <xm:sqref>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Seg. MIR 33 2022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cp:keywords/>
  <dc:description/>
  <cp:lastModifiedBy>Usuario</cp:lastModifiedBy>
  <cp:revision/>
  <cp:lastPrinted>2023-02-13T17:54:06Z</cp:lastPrinted>
  <dcterms:created xsi:type="dcterms:W3CDTF">2019-03-29T17:53:20Z</dcterms:created>
  <dcterms:modified xsi:type="dcterms:W3CDTF">2023-04-28T21:36:16Z</dcterms:modified>
  <cp:category/>
  <cp:contentStatus/>
</cp:coreProperties>
</file>