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ideadgo-my.sharepoint.com/personal/mlromero_idea_gob_mx/Documents/PROGRAMACIÓN Y PRESUPUESTO 2023 al 6 SEPTIEMBRE 2023/MIR RAMO 33 2023/MIR RAMO 33 4o. TRIM 2023/"/>
    </mc:Choice>
  </mc:AlternateContent>
  <xr:revisionPtr revIDLastSave="20" documentId="8_{044AAB09-5D3D-4323-97A3-0F9CA67A85C2}" xr6:coauthVersionLast="47" xr6:coauthVersionMax="47" xr10:uidLastSave="{AFDD2A33-43C3-49D6-AE6C-B5ED45D8DC00}"/>
  <bookViews>
    <workbookView minimized="1" xWindow="5025" yWindow="3105" windowWidth="17865" windowHeight="12495" firstSheet="1" activeTab="1" xr2:uid="{00000000-000D-0000-FFFF-FFFF00000000}"/>
  </bookViews>
  <sheets>
    <sheet name="Datos" sheetId="4" state="hidden" r:id="rId1"/>
    <sheet name="Seg. MIR 33 2023" sheetId="5" r:id="rId2"/>
  </sheets>
  <definedNames>
    <definedName name="Export" hidden="1">{"'Hoja1'!$A$1:$I$70"}</definedName>
    <definedName name="HTML_CodePage" hidden="1">1252</definedName>
    <definedName name="HTML_Control" hidden="1">{"'Hoja1'!$A$1:$I$70"}</definedName>
    <definedName name="HTML_Description" hidden="1">""</definedName>
    <definedName name="HTML_Email" hidden="1">""</definedName>
    <definedName name="HTML_Header" hidden="1">"Hoja1"</definedName>
    <definedName name="HTML_LastUpdate" hidden="1">"27/12/2000"</definedName>
    <definedName name="HTML_LineAfter" hidden="1">FALSE</definedName>
    <definedName name="HTML_LineBefore" hidden="1">FALSE</definedName>
    <definedName name="HTML_Name" hidden="1">"win98"</definedName>
    <definedName name="HTML_OBDlg2" hidden="1">TRUE</definedName>
    <definedName name="HTML_OBDlg4" hidden="1">TRUE</definedName>
    <definedName name="HTML_OS" hidden="1">0</definedName>
    <definedName name="HTML_PathFile" hidden="1">"C:\Mis documentos\HTML.htm"</definedName>
    <definedName name="HTML_Title" hidden="1">"CALENDARIO 2001"</definedName>
    <definedName name="indicadores" hidden="1">{"'Hoja1'!$A$1:$I$70"}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H29" i="5" l="1"/>
  <c r="CH30" i="5"/>
  <c r="CA20" i="5"/>
  <c r="CF20" i="5"/>
  <c r="CA19" i="5"/>
  <c r="CF19" i="5"/>
  <c r="CA18" i="5"/>
  <c r="CF18" i="5"/>
  <c r="CA17" i="5"/>
  <c r="CF17" i="5"/>
  <c r="CA16" i="5"/>
  <c r="CF16" i="5"/>
  <c r="CA15" i="5"/>
  <c r="CF15" i="5"/>
  <c r="CA14" i="5"/>
  <c r="CF14" i="5"/>
  <c r="CA13" i="5"/>
  <c r="CF13" i="5"/>
  <c r="BQ30" i="5"/>
  <c r="BQ29" i="5"/>
  <c r="AE30" i="5"/>
  <c r="AD30" i="5"/>
  <c r="AE29" i="5"/>
  <c r="AD29" i="5"/>
  <c r="AA32" i="5"/>
  <c r="Z32" i="5"/>
  <c r="Y32" i="5"/>
  <c r="X32" i="5"/>
  <c r="AA31" i="5"/>
  <c r="Z31" i="5"/>
  <c r="Y31" i="5"/>
  <c r="X31" i="5"/>
  <c r="AA30" i="5"/>
  <c r="Z30" i="5"/>
  <c r="Y30" i="5"/>
  <c r="X30" i="5"/>
  <c r="AA29" i="5"/>
  <c r="Z29" i="5"/>
  <c r="Y29" i="5"/>
  <c r="X29" i="5"/>
  <c r="AA28" i="5"/>
  <c r="Z28" i="5"/>
  <c r="Y28" i="5"/>
  <c r="X28" i="5"/>
  <c r="AA27" i="5"/>
  <c r="Z27" i="5"/>
  <c r="Y27" i="5"/>
  <c r="X27" i="5"/>
  <c r="AA26" i="5"/>
  <c r="Z26" i="5"/>
  <c r="Y26" i="5"/>
  <c r="X26" i="5"/>
  <c r="AA24" i="5"/>
  <c r="Z24" i="5"/>
  <c r="Y24" i="5"/>
  <c r="X24" i="5"/>
  <c r="AA20" i="5"/>
  <c r="AA19" i="5"/>
  <c r="AA18" i="5"/>
  <c r="AA17" i="5"/>
  <c r="AA16" i="5"/>
  <c r="AA15" i="5"/>
  <c r="AA14" i="5"/>
  <c r="AA13" i="5"/>
  <c r="AF32" i="5"/>
  <c r="AF31" i="5"/>
  <c r="AC23" i="5"/>
  <c r="W35" i="5"/>
  <c r="W33" i="5"/>
  <c r="W31" i="5"/>
  <c r="W29" i="5"/>
  <c r="W27" i="5"/>
  <c r="W25" i="5"/>
  <c r="W23" i="5"/>
  <c r="W21" i="5"/>
  <c r="W19" i="5"/>
  <c r="W17" i="5"/>
  <c r="W15" i="5"/>
  <c r="W13" i="5"/>
  <c r="O35" i="5"/>
  <c r="O33" i="5"/>
  <c r="O31" i="5"/>
  <c r="O29" i="5"/>
  <c r="O27" i="5"/>
  <c r="O25" i="5"/>
  <c r="O23" i="5"/>
  <c r="O21" i="5"/>
  <c r="M35" i="5"/>
  <c r="M33" i="5"/>
  <c r="M31" i="5"/>
  <c r="M29" i="5"/>
  <c r="M27" i="5"/>
  <c r="M25" i="5"/>
  <c r="M23" i="5"/>
  <c r="M21" i="5"/>
  <c r="K35" i="5"/>
  <c r="K33" i="5"/>
  <c r="K31" i="5"/>
  <c r="K29" i="5"/>
  <c r="K27" i="5"/>
  <c r="K25" i="5"/>
  <c r="K23" i="5"/>
  <c r="K21" i="5"/>
  <c r="U35" i="5"/>
  <c r="U33" i="5"/>
  <c r="U31" i="5"/>
  <c r="U29" i="5"/>
  <c r="U27" i="5"/>
  <c r="U25" i="5"/>
  <c r="U23" i="5"/>
  <c r="U21" i="5"/>
  <c r="S35" i="5"/>
  <c r="S33" i="5"/>
  <c r="S31" i="5"/>
  <c r="S29" i="5"/>
  <c r="S27" i="5"/>
  <c r="S25" i="5"/>
  <c r="S23" i="5"/>
  <c r="S21" i="5"/>
  <c r="Q35" i="5"/>
  <c r="Q33" i="5"/>
  <c r="Q31" i="5"/>
  <c r="Q29" i="5"/>
  <c r="Q27" i="5"/>
  <c r="Q25" i="5"/>
  <c r="Q23" i="5"/>
  <c r="Q21" i="5"/>
  <c r="I35" i="5"/>
  <c r="I33" i="5"/>
  <c r="I29" i="5"/>
  <c r="I27" i="5"/>
  <c r="I25" i="5"/>
  <c r="I23" i="5"/>
  <c r="I21" i="5"/>
  <c r="O19" i="5"/>
  <c r="O17" i="5"/>
  <c r="O15" i="5"/>
  <c r="O13" i="5"/>
  <c r="BE37" i="5"/>
  <c r="CC37" i="5"/>
  <c r="BL37" i="5"/>
  <c r="AT37" i="5"/>
  <c r="AI27" i="5"/>
  <c r="J37" i="5"/>
  <c r="J38" i="5"/>
  <c r="L37" i="5"/>
  <c r="L38" i="5"/>
  <c r="N37" i="5"/>
  <c r="N38" i="5"/>
  <c r="P37" i="5"/>
  <c r="P38" i="5"/>
  <c r="R37" i="5"/>
  <c r="R38" i="5"/>
  <c r="T37" i="5"/>
  <c r="T38" i="5"/>
  <c r="V37" i="5"/>
  <c r="V38" i="5"/>
  <c r="AB37" i="5"/>
  <c r="AB38" i="5"/>
  <c r="AH37" i="5"/>
  <c r="AH38" i="5"/>
  <c r="H37" i="5"/>
  <c r="H38" i="5"/>
  <c r="AY32" i="5"/>
  <c r="AY31" i="5"/>
  <c r="AF26" i="5"/>
  <c r="AF25" i="5"/>
  <c r="CF32" i="5"/>
  <c r="CF31" i="5"/>
  <c r="CF26" i="5"/>
  <c r="CF24" i="5"/>
  <c r="BO32" i="5"/>
  <c r="BO31" i="5"/>
  <c r="BO26" i="5"/>
  <c r="AW26" i="5"/>
  <c r="AW24" i="5"/>
  <c r="CA36" i="5"/>
  <c r="CA35" i="5"/>
  <c r="CA34" i="5"/>
  <c r="CA33" i="5"/>
  <c r="CA32" i="5"/>
  <c r="CA31" i="5"/>
  <c r="CA30" i="5"/>
  <c r="CA29" i="5"/>
  <c r="BJ21" i="5"/>
  <c r="BJ22" i="5"/>
  <c r="BJ23" i="5"/>
  <c r="BJ24" i="5"/>
  <c r="BJ25" i="5"/>
  <c r="BJ26" i="5"/>
  <c r="BJ27" i="5"/>
  <c r="BJ28" i="5"/>
  <c r="BJ29" i="5"/>
  <c r="BJ30" i="5"/>
  <c r="BJ31" i="5"/>
  <c r="BJ32" i="5"/>
  <c r="BJ33" i="5"/>
  <c r="BJ34" i="5"/>
  <c r="BJ35" i="5"/>
  <c r="BJ36" i="5"/>
  <c r="AR21" i="5"/>
  <c r="AR36" i="5"/>
  <c r="AR35" i="5"/>
  <c r="AR34" i="5"/>
  <c r="AR33" i="5"/>
  <c r="AR32" i="5"/>
  <c r="AR31" i="5"/>
  <c r="AR30" i="5"/>
  <c r="AR29" i="5"/>
  <c r="AR28" i="5"/>
  <c r="AR27" i="5"/>
  <c r="AR26" i="5"/>
  <c r="AR25" i="5"/>
  <c r="AR24" i="5"/>
  <c r="AR23" i="5"/>
  <c r="AR37" i="5"/>
  <c r="AC36" i="5"/>
  <c r="AW36" i="5"/>
  <c r="AC35" i="5"/>
  <c r="AC34" i="5"/>
  <c r="AC33" i="5"/>
  <c r="AC30" i="5"/>
  <c r="AC29" i="5"/>
  <c r="AC25" i="5"/>
  <c r="AC22" i="5"/>
  <c r="AC21" i="5"/>
  <c r="AY36" i="5"/>
  <c r="BQ36" i="5"/>
  <c r="CH36" i="5"/>
  <c r="AF36" i="5"/>
  <c r="AA36" i="5"/>
  <c r="Z36" i="5"/>
  <c r="Y36" i="5"/>
  <c r="X36" i="5"/>
  <c r="CD35" i="5"/>
  <c r="BM35" i="5"/>
  <c r="AY35" i="5"/>
  <c r="BQ35" i="5"/>
  <c r="AU35" i="5"/>
  <c r="AI35" i="5"/>
  <c r="AF35" i="5"/>
  <c r="AA35" i="5"/>
  <c r="Z35" i="5"/>
  <c r="Y35" i="5"/>
  <c r="X35" i="5"/>
  <c r="AY34" i="5"/>
  <c r="AF34" i="5"/>
  <c r="AA34" i="5"/>
  <c r="Z34" i="5"/>
  <c r="Y34" i="5"/>
  <c r="X34" i="5"/>
  <c r="CD33" i="5"/>
  <c r="CB33" i="5"/>
  <c r="BM33" i="5"/>
  <c r="AY33" i="5"/>
  <c r="AU33" i="5"/>
  <c r="AI33" i="5"/>
  <c r="AF33" i="5"/>
  <c r="AA33" i="5"/>
  <c r="Z33" i="5"/>
  <c r="Y33" i="5"/>
  <c r="X33" i="5"/>
  <c r="CH32" i="5"/>
  <c r="BQ32" i="5"/>
  <c r="AW32" i="5"/>
  <c r="CH31" i="5"/>
  <c r="CD31" i="5"/>
  <c r="BQ31" i="5"/>
  <c r="BM31" i="5"/>
  <c r="AW31" i="5"/>
  <c r="AU31" i="5"/>
  <c r="AI31" i="5"/>
  <c r="AY30" i="5"/>
  <c r="AF30" i="5"/>
  <c r="CD29" i="5"/>
  <c r="CB29" i="5"/>
  <c r="BM29" i="5"/>
  <c r="AY29" i="5"/>
  <c r="AU29" i="5"/>
  <c r="AI29" i="5"/>
  <c r="AF29" i="5"/>
  <c r="CH28" i="5"/>
  <c r="CF28" i="5"/>
  <c r="CA28" i="5"/>
  <c r="BQ28" i="5"/>
  <c r="BO28" i="5"/>
  <c r="AY28" i="5"/>
  <c r="AW28" i="5"/>
  <c r="AF28" i="5"/>
  <c r="CH27" i="5"/>
  <c r="CF27" i="5"/>
  <c r="CD27" i="5"/>
  <c r="CA27" i="5"/>
  <c r="BQ27" i="5"/>
  <c r="BO27" i="5"/>
  <c r="BM27" i="5"/>
  <c r="AY27" i="5"/>
  <c r="AW27" i="5"/>
  <c r="AU27" i="5"/>
  <c r="AF27" i="5"/>
  <c r="CH26" i="5"/>
  <c r="CA26" i="5"/>
  <c r="BQ26" i="5"/>
  <c r="AY26" i="5"/>
  <c r="CD25" i="5"/>
  <c r="CA25" i="5"/>
  <c r="BM25" i="5"/>
  <c r="BK25" i="5"/>
  <c r="AY25" i="5"/>
  <c r="BQ25" i="5"/>
  <c r="AU25" i="5"/>
  <c r="AI25" i="5"/>
  <c r="AA25" i="5"/>
  <c r="Z25" i="5"/>
  <c r="Y25" i="5"/>
  <c r="X25" i="5"/>
  <c r="CH24" i="5"/>
  <c r="CA24" i="5"/>
  <c r="BQ24" i="5"/>
  <c r="BO24" i="5"/>
  <c r="AY24" i="5"/>
  <c r="AF24" i="5"/>
  <c r="CD23" i="5"/>
  <c r="CA23" i="5"/>
  <c r="BM23" i="5"/>
  <c r="AY23" i="5"/>
  <c r="BQ23" i="5"/>
  <c r="AU23" i="5"/>
  <c r="AI23" i="5"/>
  <c r="AF23" i="5"/>
  <c r="AA23" i="5"/>
  <c r="Z23" i="5"/>
  <c r="Y23" i="5"/>
  <c r="X23" i="5"/>
  <c r="CA22" i="5"/>
  <c r="AY22" i="5"/>
  <c r="BQ22" i="5"/>
  <c r="CH22" i="5"/>
  <c r="AR22" i="5"/>
  <c r="AF22" i="5"/>
  <c r="AA22" i="5"/>
  <c r="Z22" i="5"/>
  <c r="Y22" i="5"/>
  <c r="X22" i="5"/>
  <c r="CD21" i="5"/>
  <c r="CA21" i="5"/>
  <c r="BM21" i="5"/>
  <c r="AY21" i="5"/>
  <c r="AU21" i="5"/>
  <c r="AI21" i="5"/>
  <c r="AF21" i="5"/>
  <c r="AA21" i="5"/>
  <c r="Z21" i="5"/>
  <c r="Y21" i="5"/>
  <c r="X21" i="5"/>
  <c r="CH20" i="5"/>
  <c r="CH19" i="5"/>
  <c r="CD19" i="5"/>
  <c r="CH18" i="5"/>
  <c r="CH17" i="5"/>
  <c r="CD17" i="5"/>
  <c r="CH16" i="5"/>
  <c r="CH15" i="5"/>
  <c r="CD15" i="5"/>
  <c r="CH14" i="5"/>
  <c r="CH13" i="5"/>
  <c r="CD13" i="5"/>
  <c r="AI37" i="5"/>
  <c r="AI38" i="5"/>
  <c r="X37" i="5"/>
  <c r="X38" i="5"/>
  <c r="Y37" i="5"/>
  <c r="Y38" i="5"/>
  <c r="AY37" i="5"/>
  <c r="Z37" i="5"/>
  <c r="Z38" i="5"/>
  <c r="AA37" i="5"/>
  <c r="AA38" i="5"/>
  <c r="AC37" i="5"/>
  <c r="AC38" i="5"/>
  <c r="AG27" i="5"/>
  <c r="AJ27" i="5"/>
  <c r="AF37" i="5"/>
  <c r="AF38" i="5"/>
  <c r="CE29" i="5"/>
  <c r="AZ27" i="5"/>
  <c r="BR27" i="5"/>
  <c r="AX27" i="5"/>
  <c r="BQ33" i="5"/>
  <c r="AD33" i="5"/>
  <c r="AW33" i="5"/>
  <c r="AD21" i="5"/>
  <c r="AW21" i="5"/>
  <c r="AD25" i="5"/>
  <c r="AE25" i="5"/>
  <c r="AW25" i="5"/>
  <c r="AX25" i="5"/>
  <c r="AD34" i="5"/>
  <c r="AW34" i="5"/>
  <c r="AD22" i="5"/>
  <c r="AW22" i="5"/>
  <c r="BO29" i="5"/>
  <c r="AW29" i="5"/>
  <c r="AD35" i="5"/>
  <c r="BO35" i="5"/>
  <c r="AW35" i="5"/>
  <c r="AD23" i="5"/>
  <c r="AW23" i="5"/>
  <c r="AX23" i="5"/>
  <c r="BO30" i="5"/>
  <c r="AW30" i="5"/>
  <c r="BK23" i="5"/>
  <c r="BN23" i="5"/>
  <c r="BQ34" i="5"/>
  <c r="CH34" i="5"/>
  <c r="AZ21" i="5"/>
  <c r="AX31" i="5"/>
  <c r="AS35" i="5"/>
  <c r="AV35" i="5"/>
  <c r="AD36" i="5"/>
  <c r="BO36" i="5"/>
  <c r="CI27" i="5"/>
  <c r="CB35" i="5"/>
  <c r="CE35" i="5"/>
  <c r="CB15" i="5"/>
  <c r="CE15" i="5"/>
  <c r="CB27" i="5"/>
  <c r="CE27" i="5"/>
  <c r="CI31" i="5"/>
  <c r="AS31" i="5"/>
  <c r="AV31" i="5"/>
  <c r="BK33" i="5"/>
  <c r="BN33" i="5"/>
  <c r="AS27" i="5"/>
  <c r="AV27" i="5"/>
  <c r="CB23" i="5"/>
  <c r="CE23" i="5"/>
  <c r="AZ31" i="5"/>
  <c r="AZ33" i="5"/>
  <c r="BN25" i="5"/>
  <c r="BR31" i="5"/>
  <c r="CB17" i="5"/>
  <c r="CE17" i="5"/>
  <c r="BK35" i="5"/>
  <c r="BN35" i="5"/>
  <c r="CB13" i="5"/>
  <c r="CE13" i="5"/>
  <c r="BK31" i="5"/>
  <c r="BN31" i="5"/>
  <c r="CB31" i="5"/>
  <c r="CE31" i="5"/>
  <c r="CI15" i="5"/>
  <c r="CG27" i="5"/>
  <c r="CG31" i="5"/>
  <c r="AZ29" i="5"/>
  <c r="CI19" i="5"/>
  <c r="CI17" i="5"/>
  <c r="CI13" i="5"/>
  <c r="CI29" i="5"/>
  <c r="CE33" i="5"/>
  <c r="BK27" i="5"/>
  <c r="BN27" i="5"/>
  <c r="BQ21" i="5"/>
  <c r="CH21" i="5"/>
  <c r="CI21" i="5"/>
  <c r="CB25" i="5"/>
  <c r="CE25" i="5"/>
  <c r="BK29" i="5"/>
  <c r="BN29" i="5"/>
  <c r="BP27" i="5"/>
  <c r="AS29" i="5"/>
  <c r="AV29" i="5"/>
  <c r="AS23" i="5"/>
  <c r="AV23" i="5"/>
  <c r="AS25" i="5"/>
  <c r="AV25" i="5"/>
  <c r="CB21" i="5"/>
  <c r="CE21" i="5"/>
  <c r="CB19" i="5"/>
  <c r="CE19" i="5"/>
  <c r="CG13" i="5"/>
  <c r="AG33" i="5"/>
  <c r="AG31" i="5"/>
  <c r="AJ31" i="5"/>
  <c r="AG29" i="5"/>
  <c r="AJ29" i="5"/>
  <c r="AG21" i="5"/>
  <c r="AJ21" i="5"/>
  <c r="CH35" i="5"/>
  <c r="CI35" i="5"/>
  <c r="BR35" i="5"/>
  <c r="CH23" i="5"/>
  <c r="CI23" i="5"/>
  <c r="BR23" i="5"/>
  <c r="BR25" i="5"/>
  <c r="CH25" i="5"/>
  <c r="CI25" i="5"/>
  <c r="AG23" i="5"/>
  <c r="AJ23" i="5"/>
  <c r="AG25" i="5"/>
  <c r="AJ25" i="5"/>
  <c r="BR29" i="5"/>
  <c r="AG35" i="5"/>
  <c r="AJ35" i="5"/>
  <c r="CG17" i="5"/>
  <c r="AS21" i="5"/>
  <c r="AV21" i="5"/>
  <c r="BP31" i="5"/>
  <c r="AS33" i="5"/>
  <c r="AV33" i="5"/>
  <c r="CG15" i="5"/>
  <c r="CG19" i="5"/>
  <c r="BK21" i="5"/>
  <c r="BN21" i="5"/>
  <c r="AZ23" i="5"/>
  <c r="AZ25" i="5"/>
  <c r="AZ35" i="5"/>
  <c r="CF29" i="5"/>
  <c r="CH33" i="5"/>
  <c r="CH37" i="5"/>
  <c r="BQ37" i="5"/>
  <c r="BS27" i="5"/>
  <c r="AG37" i="5"/>
  <c r="AG38" i="5"/>
  <c r="BO34" i="5"/>
  <c r="AE33" i="5"/>
  <c r="CF33" i="5"/>
  <c r="AD37" i="5"/>
  <c r="AD38" i="5"/>
  <c r="BA27" i="5"/>
  <c r="CJ31" i="5"/>
  <c r="CJ27" i="5"/>
  <c r="CF30" i="5"/>
  <c r="AE35" i="5"/>
  <c r="CF35" i="5"/>
  <c r="AJ33" i="5"/>
  <c r="AJ37" i="5"/>
  <c r="AJ38" i="5"/>
  <c r="BO33" i="5"/>
  <c r="BR33" i="5"/>
  <c r="BA31" i="5"/>
  <c r="AE34" i="5"/>
  <c r="AE23" i="5"/>
  <c r="CF23" i="5"/>
  <c r="CG23" i="5"/>
  <c r="CJ23" i="5"/>
  <c r="BO23" i="5"/>
  <c r="BP23" i="5"/>
  <c r="BS23" i="5"/>
  <c r="AE21" i="5"/>
  <c r="CF21" i="5"/>
  <c r="BO21" i="5"/>
  <c r="AE22" i="5"/>
  <c r="CF22" i="5"/>
  <c r="BO22" i="5"/>
  <c r="CF25" i="5"/>
  <c r="CG25" i="5"/>
  <c r="CJ25" i="5"/>
  <c r="BO25" i="5"/>
  <c r="BP25" i="5"/>
  <c r="BS25" i="5"/>
  <c r="CJ13" i="5"/>
  <c r="BR21" i="5"/>
  <c r="BA23" i="5"/>
  <c r="AE36" i="5"/>
  <c r="CF36" i="5"/>
  <c r="CJ19" i="5"/>
  <c r="BS31" i="5"/>
  <c r="BP35" i="5"/>
  <c r="BS35" i="5"/>
  <c r="AX35" i="5"/>
  <c r="BA35" i="5"/>
  <c r="AX33" i="5"/>
  <c r="BA33" i="5"/>
  <c r="CJ15" i="5"/>
  <c r="BA25" i="5"/>
  <c r="AX29" i="5"/>
  <c r="BA29" i="5"/>
  <c r="AX21" i="5"/>
  <c r="BA21" i="5"/>
  <c r="CJ17" i="5"/>
  <c r="BP29" i="5"/>
  <c r="BS29" i="5"/>
  <c r="CG29" i="5"/>
  <c r="CJ29" i="5"/>
  <c r="CI33" i="5"/>
  <c r="CF37" i="5"/>
  <c r="BP33" i="5"/>
  <c r="BS33" i="5"/>
  <c r="BO37" i="5"/>
  <c r="CF34" i="5"/>
  <c r="CG33" i="5"/>
  <c r="AE37" i="5"/>
  <c r="AE38" i="5"/>
  <c r="CG21" i="5"/>
  <c r="CJ21" i="5"/>
  <c r="BP21" i="5"/>
  <c r="BS21" i="5"/>
  <c r="CJ33" i="5"/>
  <c r="CG35" i="5"/>
  <c r="CJ35" i="5"/>
</calcChain>
</file>

<file path=xl/sharedStrings.xml><?xml version="1.0" encoding="utf-8"?>
<sst xmlns="http://schemas.openxmlformats.org/spreadsheetml/2006/main" count="404" uniqueCount="183">
  <si>
    <t>SELECCIONAR ENTIDAD</t>
  </si>
  <si>
    <t xml:space="preserve">  Aguascalientes </t>
  </si>
  <si>
    <t xml:space="preserve">  Baja California </t>
  </si>
  <si>
    <t xml:space="preserve">  Baja California Sur </t>
  </si>
  <si>
    <t xml:space="preserve">  Campeche </t>
  </si>
  <si>
    <t xml:space="preserve">  Coahuila </t>
  </si>
  <si>
    <t xml:space="preserve">  Colima </t>
  </si>
  <si>
    <t xml:space="preserve">  Chiapas </t>
  </si>
  <si>
    <t xml:space="preserve">  Chihuahua </t>
  </si>
  <si>
    <t>Ciudad de México</t>
  </si>
  <si>
    <t xml:space="preserve">  Durango </t>
  </si>
  <si>
    <t xml:space="preserve">  Guanajuato </t>
  </si>
  <si>
    <t xml:space="preserve">  Guerrero</t>
  </si>
  <si>
    <t xml:space="preserve">  Hidalgo </t>
  </si>
  <si>
    <t xml:space="preserve">  Jalisco </t>
  </si>
  <si>
    <t xml:space="preserve">  México </t>
  </si>
  <si>
    <t xml:space="preserve">  Michoacán </t>
  </si>
  <si>
    <t xml:space="preserve">  Morelos </t>
  </si>
  <si>
    <t xml:space="preserve">  Nayarit </t>
  </si>
  <si>
    <t xml:space="preserve">  Nuevo León </t>
  </si>
  <si>
    <t xml:space="preserve">  Oaxaca </t>
  </si>
  <si>
    <t xml:space="preserve">  Puebla </t>
  </si>
  <si>
    <t xml:space="preserve">  Querétaro </t>
  </si>
  <si>
    <t xml:space="preserve">  Quintana Roo </t>
  </si>
  <si>
    <t xml:space="preserve">  San Luís Potosí </t>
  </si>
  <si>
    <t xml:space="preserve">  Sinaloa </t>
  </si>
  <si>
    <t xml:space="preserve">  Sonora </t>
  </si>
  <si>
    <t xml:space="preserve">  Tabasco </t>
  </si>
  <si>
    <t xml:space="preserve">  Tamaulipas </t>
  </si>
  <si>
    <t xml:space="preserve">  Tlaxcala </t>
  </si>
  <si>
    <t xml:space="preserve">  Veracruz </t>
  </si>
  <si>
    <t xml:space="preserve">  Yucatán </t>
  </si>
  <si>
    <t xml:space="preserve">  Zacatecas </t>
  </si>
  <si>
    <t>NO MODIFICAR AJUSTE DE METAS, ESTA FORMULADO</t>
  </si>
  <si>
    <t>MATRIZ DE INDICADORES PARA RESULTADOS (MIR) 33 2023</t>
  </si>
  <si>
    <t>LAS METAS ACUMULADAS SE CARGAN 
EN SRFT</t>
  </si>
  <si>
    <t xml:space="preserve">Nombre del estado: </t>
  </si>
  <si>
    <t>NO SE PUEDE ESCRIBIR
"Recuerde que todo esta vinculado"</t>
  </si>
  <si>
    <t>Reportar logros</t>
  </si>
  <si>
    <t>Se reporta en el SRFT</t>
  </si>
  <si>
    <t>Reportar Causas</t>
  </si>
  <si>
    <t>Reportar Efectos</t>
  </si>
  <si>
    <t>Nivel</t>
  </si>
  <si>
    <t>No.</t>
  </si>
  <si>
    <t>Indicador</t>
  </si>
  <si>
    <t>Método de cálculo</t>
  </si>
  <si>
    <t>Variables</t>
  </si>
  <si>
    <t>Periodicidad</t>
  </si>
  <si>
    <t>Especificación</t>
  </si>
  <si>
    <t xml:space="preserve"> TRIMESTRAL</t>
  </si>
  <si>
    <t xml:space="preserve"> ACUMULADO</t>
  </si>
  <si>
    <t>1er trimestre</t>
  </si>
  <si>
    <t>2do trimestre</t>
  </si>
  <si>
    <t>3er trimestre</t>
  </si>
  <si>
    <t>4to trimestre</t>
  </si>
  <si>
    <t>PROGRAMACIÓN DE METAS</t>
  </si>
  <si>
    <t>AJUSTE DE METAS</t>
  </si>
  <si>
    <t>Trimestral</t>
  </si>
  <si>
    <t>Acumulado</t>
  </si>
  <si>
    <t>Causas</t>
  </si>
  <si>
    <t>Efecto</t>
  </si>
  <si>
    <t>OBVS META</t>
  </si>
  <si>
    <t>OBVS LOGRO</t>
  </si>
  <si>
    <t>EVIDENCIA CARGADA</t>
  </si>
  <si>
    <t>Observaciones del Estado</t>
  </si>
  <si>
    <t>1er trim</t>
  </si>
  <si>
    <t>%</t>
  </si>
  <si>
    <t>2do trim</t>
  </si>
  <si>
    <t>3er trim</t>
  </si>
  <si>
    <t>4to trim</t>
  </si>
  <si>
    <t>Meta</t>
  </si>
  <si>
    <t>Logro</t>
  </si>
  <si>
    <t>Avance</t>
  </si>
  <si>
    <t>FIN</t>
  </si>
  <si>
    <t>Tasa de variación anual de la población de 15 años o más en condición de rezago educativo.</t>
  </si>
  <si>
    <t>((Población de 15 años o más en situación de rezago educativo en t / Población de 15 años o más en situación de rezago educativo en t - 1)-1)*100</t>
  </si>
  <si>
    <t>Población de 15 años o más en situación de rezago educativo en t</t>
  </si>
  <si>
    <t>Anual</t>
  </si>
  <si>
    <r>
      <t xml:space="preserve">Año  </t>
    </r>
    <r>
      <rPr>
        <b/>
        <sz val="40"/>
        <rFont val="Montserrat"/>
      </rPr>
      <t>2023</t>
    </r>
  </si>
  <si>
    <t>No se acumula</t>
  </si>
  <si>
    <t>VALIDADO</t>
  </si>
  <si>
    <t>Población de 15 años o más en situación de rezago educativo en t - 1</t>
  </si>
  <si>
    <r>
      <t>Año</t>
    </r>
    <r>
      <rPr>
        <b/>
        <sz val="40"/>
        <rFont val="Montserrat"/>
      </rPr>
      <t xml:space="preserve"> 2022</t>
    </r>
  </si>
  <si>
    <t>PROPÓSITO</t>
  </si>
  <si>
    <t>Porcentaje de población analfabeta de 15 años y más que concluye el nivel inicial.</t>
  </si>
  <si>
    <t>(Población analfabeta de 15 años y más que concluyó el nivel inicial en t / Población de 15 años y más analfabeta en t-1 ) * 100)</t>
  </si>
  <si>
    <t xml:space="preserve">Población analfabeta de 15 años y más que concluyó el nivel inicial en t </t>
  </si>
  <si>
    <t>Población de 15 años y más analfabeta en t-1</t>
  </si>
  <si>
    <t>Porcentaje de población de 15 años y más en condición de rezago educativo que concluye el nivel de primaria.</t>
  </si>
  <si>
    <t>(Población de 15 años y más que concluyó el nivel Primaria en t / Población de 15 años y más Sin Primaria en t-1)*100</t>
  </si>
  <si>
    <t>Población de 15 años y más que concluyó el nivel Primaria en t</t>
  </si>
  <si>
    <t>Población de 15 años y más Sin Primaria en t-1</t>
  </si>
  <si>
    <t>Porcentaje de población de 15 años y más en condición de rezago educativo que concluye el nivel de secundaria.</t>
  </si>
  <si>
    <t>(Población de 15 años y más que concluyó el nivel Secundaria en t / Población de 15 años y más Sin Secundaria en t-1 ) X 100</t>
  </si>
  <si>
    <t>Población de 15 años y más que concluyó el nivel Secundaria en t</t>
  </si>
  <si>
    <t xml:space="preserve">Población de 15 años y más Sin Secundaria en t-1 </t>
  </si>
  <si>
    <t>COMPONENTE</t>
  </si>
  <si>
    <t>Porcentajes de educandos/as que concluyen niveles intermedio y avanzado del MEVyT vinculados a Plazas Comunitarias de atención educativa y servicios integrales.</t>
  </si>
  <si>
    <t>((Educandos/as que concluyen nivel intermedio y avanzado del MEVyT y están vinculados a plazas comunitarias de atención educativa y servicios integrales en el periodo t)/Total educandos/as que concluyen algún nivel del MEVyT en el periodo t)*100</t>
  </si>
  <si>
    <t>Educandos/as que concluyen nivel intermedio y avanzado del MEVyT y están vinculados a plazas comunitarias de atención educativa y servicios integrales en el periodo t</t>
  </si>
  <si>
    <t>UCN´S nivel intermedio y avanzado y estan vinculados a PC de atención educativa y servicios integrales</t>
  </si>
  <si>
    <t>Falta de personal en las Plazas Comunitarias por la Convocatoria de las Personas Voluntarias Beneficiarias del Subsidio (PVBS).</t>
  </si>
  <si>
    <t>No se vincularon los Educandos, no se programaron los exámenes.</t>
  </si>
  <si>
    <t>VALIDADO CON INFO ESTADO</t>
  </si>
  <si>
    <t>Se han reactivado los servicios que ofrecen las Plazas Comunitarias debido a la incorporación de la P.V.B.S. que apoyan en estas tareas.</t>
  </si>
  <si>
    <t>Se incrementaron los resultados en atención y conclusiones de nivel en este trimestre.</t>
  </si>
  <si>
    <t>Total educandos/as que concluyen algún nivel del MEVyT en el periodo t</t>
  </si>
  <si>
    <t>Nivel Intermedio y avanzado</t>
  </si>
  <si>
    <t>VALIDADO CON APP</t>
  </si>
  <si>
    <t>Porcentaje de educandos/as que concluyen nivel educativo del grupo en condición de vulnerabilidad de atención en el Modelo Educación para la Vida y el Trabajo (MEVyT).</t>
  </si>
  <si>
    <t>((Total de educandos/as que concluyen nivel en la vertiente Jóvenes 10-14 en Primaria + Total de educandos/as que concluyen nivel en la vertiente MEVyT para Ciegos o Débiles Visuales+ Total de educandos/as que concluyen nivel en la Población indígena MIB y MIBU en Inicial, Primaria y/o Secundaria en periodo t) /(Total de educandos/as atendidos en el MEVYT en vertiente Jóvenes 10-14 en Primaria+ Total de educandos/as atendidos en el nivel en la vertiente MEVyT para Ciegos o Débiles Visuales+Total de educandos/as atendidos en la Población indígena MIB y MIBU en inicial, Primaria y/o Secundaria en periodo t)) x 100</t>
  </si>
  <si>
    <t>Total de educandos/as que concluyen nivel en la vertiente Jóvenes 10-14 en Primaria + Total de educandos/as que concluyen nivel en la vertiente MEVyT para Ciegos o Débiles Visuales+ Total de educandos/as que concluyen nivel en la Población indígena MIB y MIBU en Inicial, Primaria y/o Secundaria en periodo t</t>
  </si>
  <si>
    <r>
      <rPr>
        <b/>
        <sz val="40"/>
        <rFont val="Montserrat"/>
      </rPr>
      <t xml:space="preserve">UCN´S </t>
    </r>
    <r>
      <rPr>
        <sz val="40"/>
        <rFont val="Montserrat"/>
      </rPr>
      <t xml:space="preserve">
Jóvenes 10-14 en Primaria</t>
    </r>
    <r>
      <rPr>
        <b/>
        <sz val="40"/>
        <rFont val="Montserrat"/>
      </rPr>
      <t>+</t>
    </r>
    <r>
      <rPr>
        <sz val="40"/>
        <rFont val="Montserrat"/>
      </rPr>
      <t>Personas con discapacidad</t>
    </r>
    <r>
      <rPr>
        <b/>
        <sz val="40"/>
        <rFont val="Montserrat"/>
      </rPr>
      <t>+</t>
    </r>
    <r>
      <rPr>
        <sz val="40"/>
        <rFont val="Montserrat"/>
      </rPr>
      <t>Población indígena MIB y MIBU</t>
    </r>
  </si>
  <si>
    <t>Debido a la implementación de nuevas Reglas de Operación para el año 2023, no se contó con figuras para la operación del Instituto.</t>
  </si>
  <si>
    <t>Bajos resultados en U.C.N., ya que las Personas Voluntarias Beneficiarias del Subsidio (PVBS) se incoporaron algunas en el mes de febrero y otras en el mes marzo.</t>
  </si>
  <si>
    <t>Se incrementó la incorporación de educandos que pertenencen a los grupos vulnerables, debido al trabajo realizado por las P.V.B.S.</t>
  </si>
  <si>
    <t>Se observa un incremento de conclusiones de nivel en los grupos vulnerables.</t>
  </si>
  <si>
    <t>Se presenta una reducción en  la incorporación de educandos que pertenecen a los grupos vulnerables.</t>
  </si>
  <si>
    <t>Se observa un disminución de conclusiones de nivel en los grupos vulnerables.</t>
  </si>
  <si>
    <t>Total de educandos/as atendidos en el MEVYT en vertiente Jóvenes 10-14 en Primaria+ Total de educandos/as atendidos en el nivel en la vertiente MEVyT para Ciegos o Débiles Visuales+Total de educandos/as atendidos en la Población indígena MIB y MIBU en inicial, Primaria y/o Secundaria en periodo t</t>
  </si>
  <si>
    <r>
      <rPr>
        <b/>
        <sz val="40"/>
        <rFont val="Montserrat"/>
      </rPr>
      <t>ATENCIÓN</t>
    </r>
    <r>
      <rPr>
        <sz val="40"/>
        <rFont val="Montserrat"/>
      </rPr>
      <t xml:space="preserve">
Jóvenes 10-14 en Primaria</t>
    </r>
    <r>
      <rPr>
        <b/>
        <sz val="40"/>
        <rFont val="Montserrat"/>
      </rPr>
      <t>+</t>
    </r>
    <r>
      <rPr>
        <sz val="40"/>
        <rFont val="Montserrat"/>
      </rPr>
      <t>Personas con discapacidad</t>
    </r>
    <r>
      <rPr>
        <b/>
        <sz val="40"/>
        <rFont val="Montserrat"/>
      </rPr>
      <t>+</t>
    </r>
    <r>
      <rPr>
        <sz val="40"/>
        <rFont val="Montserrat"/>
      </rPr>
      <t>Población indígena MIB y MIBU</t>
    </r>
  </si>
  <si>
    <t>Porcentaje de educandos/as hispanohablantes de 15 años y más que concluyen nivel en iniciala y/o Primaria y/o Secundaria en el Modelo de Educación para la vida y el Trabajo.</t>
  </si>
  <si>
    <t>((Educandos/as que concluyen nivel de inicial, Primaria y/o Secundaria con la vertiente Hispanohablante del Modelo Educación para la Vida y el Trabajo (MEVyT) en el periodo t )/ (Educandos/as atendidos en el nivel de inicial, Primaria y/o Secundaria con la vertiente Hispanohablante del Modelo Educación para la Vida y el Trabajo (MEVyT) en el periodo t))*100</t>
  </si>
  <si>
    <t>Educandos/as que concluyen nivel de inicial, Primaria y/o Secundaria con la vertiente Hispanohablante del Modelo Educación para la Vida y el Trabajo (MEVyT) en el periodo t</t>
  </si>
  <si>
    <r>
      <rPr>
        <b/>
        <sz val="40"/>
        <rFont val="Montserrat"/>
      </rPr>
      <t xml:space="preserve">UCN´S </t>
    </r>
    <r>
      <rPr>
        <sz val="40"/>
        <rFont val="Montserrat"/>
      </rPr>
      <t xml:space="preserve">
Hispanohablate (todos los grupos, menos indígena)</t>
    </r>
  </si>
  <si>
    <t xml:space="preserve">Debido a la incorporación de la P.V.B.S. que apoyan en las tareas educativa, así como la aplicación de reconocimiento de saberes (PEC). </t>
  </si>
  <si>
    <t>Se incrementaron las conclusiones de nivel este Modelo Educativo.</t>
  </si>
  <si>
    <t>Se incrementaron las conclusiones de nivel en este Modelo Educativo.</t>
  </si>
  <si>
    <t>Disminuyeron en este trimestre las conclusiones de nivel en este Modelo Educativo.</t>
  </si>
  <si>
    <t>Educandos/as atendidos en el nivel de inicial, Primaria y/o Secundaria con la vertiente Hispanohablante del Modelo Educación para la Vida y el Trabajo (MEVyT) en el periodo t</t>
  </si>
  <si>
    <r>
      <rPr>
        <b/>
        <sz val="40"/>
        <rFont val="Montserrat"/>
      </rPr>
      <t>ATENCIÓN</t>
    </r>
    <r>
      <rPr>
        <sz val="40"/>
        <rFont val="Montserrat"/>
      </rPr>
      <t xml:space="preserve">
Hispanohablate (todos los grupos, menos indígena)</t>
    </r>
  </si>
  <si>
    <t>los 14,153 son los atendidos hipanohablantes en basea a INEA NÚMEROS</t>
  </si>
  <si>
    <t>ACTIVIDAD</t>
  </si>
  <si>
    <t>Porcentaje de personas educandas activas en la modalidad no escolarizada presencial en el trimestre.</t>
  </si>
  <si>
    <t>(Educandos/as activos en el MEVyT con algún módulo vinculado en el periodo t) / (Educandos/as activos en el MEVyT en el periodo t)</t>
  </si>
  <si>
    <t>Total de personas educandas activas en la modalidad no escolarizada presencial en el periodo t (impresos y braille)</t>
  </si>
  <si>
    <t>Personas educandas activas en la modalidad no escolarizada presencial (impresos y braille)</t>
  </si>
  <si>
    <t>Vinculación de Módulos  a todos nuestros Educandos en Atención.</t>
  </si>
  <si>
    <t>Con ésto se garantiza la atención educativa de calidad, así como el seguimiento por parte de nuestras Personas Voluntarias Beneficiarias del Subsidio (PVBS).</t>
  </si>
  <si>
    <t>Los educandos que tenemos activos están recibiendo su atención educativa presencial.</t>
  </si>
  <si>
    <t>Los educandos se inclinan por recibir su atención educativa con el acompañamiento de asesores mediante módulos impresos.</t>
  </si>
  <si>
    <t>VALIDADO CON INFO INEA</t>
  </si>
  <si>
    <t>Total de personas educandas activas en el periodo t</t>
  </si>
  <si>
    <t>Personas educandas activas</t>
  </si>
  <si>
    <t>Porcentaje de personas educandas activas en la modalidad no escolarizada a distancia en el trimestre.</t>
  </si>
  <si>
    <t>((Total de módulos en línea o digitales vinculados en el periodo t) / Total de módulos vinculados en el periodo t)*100</t>
  </si>
  <si>
    <t>Total de personas educandas activas en la modalidad no escolarizada a distancia en el periodo t (portal, en lÍnea y virtual "CD")</t>
  </si>
  <si>
    <t>Personas educandas activas en la modalidad no escolarizada a distancia (portal, en línea y virtual "CD")</t>
  </si>
  <si>
    <t>VALIDADO CON OFICIO DPAyE/SEI/106/2023</t>
  </si>
  <si>
    <t>Aún los educandos no se inclinan por las plataformas digitales para recibir su atención educativa.</t>
  </si>
  <si>
    <t>Baja incorporación en la Plataforma MEV AprendeINEA.</t>
  </si>
  <si>
    <t>Porcentaje de asesores/as educativos/as con formación al cierre del trimestre.</t>
  </si>
  <si>
    <t>(Asesores/as con más de un año de permanencia con formación continua acumulados al cierre del periodo t / Asesores/as con más de un año de permanencia acumulados al cierre del periodo t)*100</t>
  </si>
  <si>
    <t xml:space="preserve">Asesores/as educativos/as con formación al cierre del periodo t </t>
  </si>
  <si>
    <t>La información que les proporcione Dirección Académica la reportarán en el apartado trimestral.</t>
  </si>
  <si>
    <t>Al cierre del 2o. trimestre se quedaron varios cursos sin cerrar en las Coordinacionesa de Zona</t>
  </si>
  <si>
    <t>Los resultados no son los esperados en el trimestre, los cuales reflejararán un incremento en el tercer trimestre.</t>
  </si>
  <si>
    <t>Se ha dado continuidad a la formación de las PVBS que apoyan como asesores educativos.</t>
  </si>
  <si>
    <t>Se cumplió la meta de Formación de asesores educativos al cierre de este trimestre.</t>
  </si>
  <si>
    <t>Asesores/as educativos/as activos/as al cierre del periodo t</t>
  </si>
  <si>
    <t>Porcentaje de exámenes en línea aplicados del MEVyT.</t>
  </si>
  <si>
    <t>Total de exámenes en línea del MEVyT aplicados en el periodo t / Total de exámenes del MEVyT aplicados en cualquier formato en el periodo t)*100</t>
  </si>
  <si>
    <t xml:space="preserve">Total de exámenes en línea del MEVyT aplicados en el periodo t </t>
  </si>
  <si>
    <r>
      <t xml:space="preserve">Exámenes en </t>
    </r>
    <r>
      <rPr>
        <b/>
        <sz val="40"/>
        <rFont val="Montserrat"/>
      </rPr>
      <t xml:space="preserve">linea </t>
    </r>
    <r>
      <rPr>
        <sz val="40"/>
        <rFont val="Montserrat"/>
      </rPr>
      <t>aplicados</t>
    </r>
  </si>
  <si>
    <t>Los resultados han sido muy bajos debido a la integración de las nuevas PVBS, las cuales se vincularon en 2 convocatorias, razón por la cual no había figuras para la aplicación de los exámenes.</t>
  </si>
  <si>
    <t>Bajos resultados y la no operatividad de las Plazas Comunitarias, por no tener figuras vinculadas en el SAEL.</t>
  </si>
  <si>
    <t>No hay conectividad en todas las Plazas Comunitarias.</t>
  </si>
  <si>
    <t>Los resultados siguen siendo reducidos en relación a la meta.</t>
  </si>
  <si>
    <t>Total de exámenes del MEVyT aplicados en cualquier formato en el periodo t)*100</t>
  </si>
  <si>
    <r>
      <rPr>
        <b/>
        <sz val="40"/>
        <rFont val="Montserrat"/>
      </rPr>
      <t>TOTAL DE EXAMENES APLICADOS</t>
    </r>
    <r>
      <rPr>
        <sz val="40"/>
        <rFont val="Montserrat"/>
      </rPr>
      <t xml:space="preserve"> (ex en línea + ex en papel)</t>
    </r>
  </si>
  <si>
    <t>Porcentaje de exámenes impresos aplicados del MEVyT.</t>
  </si>
  <si>
    <t>(Total de exámenes impresos del MEVyT aplicados en el periodo t / Total de exámenes del MEVyT aplicados en cualquier formato en el periodo t)*100</t>
  </si>
  <si>
    <t xml:space="preserve">Total de exámenes impresos del MEVyT aplicados en el periodo t </t>
  </si>
  <si>
    <r>
      <t xml:space="preserve">Exámenes en </t>
    </r>
    <r>
      <rPr>
        <b/>
        <sz val="40"/>
        <rFont val="Montserrat"/>
      </rPr>
      <t xml:space="preserve">papel </t>
    </r>
    <r>
      <rPr>
        <sz val="40"/>
        <rFont val="Montserrat"/>
      </rPr>
      <t>aplicados</t>
    </r>
  </si>
  <si>
    <t>Bajos resultados, ya que no había figuras vinculadas a los educandos activos en el SASA.</t>
  </si>
  <si>
    <t>No se habían integrado las nuevas PVBS que apoyan en la aplicación de los exámenes.</t>
  </si>
  <si>
    <t>Los resultados ha sido bajos, ya que no se habían vinculado las Personas Voluntarias Beneficiarias de Subsidio.</t>
  </si>
  <si>
    <t>Con la vinculación de las PVBS que apoyan en la aplicación de los exámenes se incrementó la aplicación de exámenes en este trimestre.</t>
  </si>
  <si>
    <t>Se incrementó la aplicación de exámenes en este trimestre.</t>
  </si>
  <si>
    <t>Los pocos días de aplicación en el mes de diciembre, repercute en estos resultados.</t>
  </si>
  <si>
    <t>Disminuyó la aplicación de exámenes en este trimestre.</t>
  </si>
  <si>
    <t>Total de exámenes del MEVyT aplicados en cualquier formato en el periodo t</t>
  </si>
  <si>
    <t>Nota: Favor de NO modificar el archivo, solo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</si>
</sst>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0000%"/>
  </numFmts>
  <fonts count="52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1"/>
      <name val="Montserrat"/>
    </font>
    <font>
      <sz val="12"/>
      <color theme="1"/>
      <name val="Montserrat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b/>
      <sz val="20"/>
      <color theme="1"/>
      <name val="Montserrat"/>
    </font>
    <font>
      <sz val="18"/>
      <name val="Montserrat"/>
    </font>
    <font>
      <b/>
      <sz val="18"/>
      <name val="Montserrat"/>
    </font>
    <font>
      <b/>
      <sz val="30"/>
      <color theme="0"/>
      <name val="Montserrat"/>
    </font>
    <font>
      <b/>
      <sz val="25"/>
      <color theme="1"/>
      <name val="Montserrat"/>
    </font>
    <font>
      <b/>
      <sz val="25"/>
      <color theme="0"/>
      <name val="Montserrat"/>
    </font>
    <font>
      <sz val="29"/>
      <color theme="1"/>
      <name val="Montserrat"/>
    </font>
    <font>
      <sz val="30"/>
      <name val="Montserrat"/>
    </font>
    <font>
      <b/>
      <sz val="30"/>
      <name val="Montserrat"/>
    </font>
    <font>
      <sz val="30"/>
      <color theme="1"/>
      <name val="Montserrat"/>
    </font>
    <font>
      <sz val="25"/>
      <color theme="1"/>
      <name val="Montserrat"/>
    </font>
    <font>
      <sz val="25"/>
      <name val="Montserrat"/>
    </font>
    <font>
      <b/>
      <sz val="38"/>
      <color theme="1"/>
      <name val="Montserrat"/>
    </font>
    <font>
      <sz val="38"/>
      <color theme="1"/>
      <name val="Montserrat"/>
    </font>
    <font>
      <b/>
      <sz val="38"/>
      <color theme="0"/>
      <name val="Montserrat"/>
    </font>
    <font>
      <b/>
      <sz val="40"/>
      <color theme="1"/>
      <name val="Montserrat"/>
    </font>
    <font>
      <b/>
      <sz val="23"/>
      <name val="Montserrat"/>
    </font>
    <font>
      <b/>
      <sz val="40"/>
      <name val="Montserrat"/>
    </font>
    <font>
      <sz val="40"/>
      <name val="Montserrat"/>
    </font>
    <font>
      <sz val="40"/>
      <color theme="1"/>
      <name val="Montserrat"/>
    </font>
    <font>
      <b/>
      <sz val="40"/>
      <color theme="0"/>
      <name val="Montserrat"/>
    </font>
    <font>
      <b/>
      <sz val="50"/>
      <color theme="1"/>
      <name val="Montserrat"/>
    </font>
    <font>
      <b/>
      <sz val="60"/>
      <color theme="0"/>
      <name val="Montserrat"/>
    </font>
    <font>
      <b/>
      <sz val="35"/>
      <name val="Montserrat"/>
    </font>
    <font>
      <b/>
      <sz val="50"/>
      <name val="Montserrat"/>
    </font>
    <font>
      <sz val="50"/>
      <name val="Montserrat"/>
    </font>
    <font>
      <b/>
      <sz val="50"/>
      <color theme="0"/>
      <name val="Montserrat"/>
    </font>
    <font>
      <b/>
      <sz val="70"/>
      <color theme="1"/>
      <name val="Montserrat"/>
    </font>
    <font>
      <sz val="70"/>
      <color theme="1"/>
      <name val="Montserrat"/>
    </font>
    <font>
      <b/>
      <sz val="70"/>
      <color theme="0"/>
      <name val="Montserrat"/>
    </font>
    <font>
      <sz val="60"/>
      <color theme="1"/>
      <name val="Montserrat"/>
    </font>
    <font>
      <b/>
      <sz val="60"/>
      <color theme="1"/>
      <name val="Montserrat"/>
    </font>
    <font>
      <b/>
      <sz val="60"/>
      <name val="Montserrat"/>
    </font>
    <font>
      <sz val="60"/>
      <name val="Montserrat"/>
    </font>
    <font>
      <sz val="50"/>
      <color theme="1"/>
      <name val="Montserrat"/>
    </font>
    <font>
      <sz val="60"/>
      <color theme="0"/>
      <name val="Montserrat"/>
    </font>
    <font>
      <b/>
      <sz val="80"/>
      <color theme="1"/>
      <name val="Montserrat"/>
    </font>
    <font>
      <b/>
      <sz val="70"/>
      <name val="Montserrat"/>
    </font>
    <font>
      <b/>
      <sz val="80"/>
      <color theme="0"/>
      <name val="Montserrat"/>
    </font>
    <font>
      <b/>
      <sz val="72"/>
      <name val="Montserrat"/>
    </font>
    <font>
      <b/>
      <sz val="48"/>
      <name val="Montserrat"/>
    </font>
    <font>
      <b/>
      <sz val="12"/>
      <color theme="1"/>
      <name val="Montserrat"/>
    </font>
    <font>
      <b/>
      <sz val="18"/>
      <color theme="1"/>
      <name val="Montserrat"/>
    </font>
    <font>
      <b/>
      <sz val="30"/>
      <color theme="1"/>
      <name val="Montserrat"/>
    </font>
  </fonts>
  <fills count="38">
    <fill>
      <patternFill patternType="none"/>
    </fill>
    <fill>
      <patternFill patternType="gray125"/>
    </fill>
    <fill>
      <patternFill patternType="solid">
        <fgColor theme="0"/>
        <bgColor theme="0" tint="-0.34998626667073579"/>
      </patternFill>
    </fill>
    <fill>
      <patternFill patternType="gray0625">
        <fgColor theme="0" tint="-0.34998626667073579"/>
        <bgColor theme="0"/>
      </patternFill>
    </fill>
    <fill>
      <patternFill patternType="solid">
        <fgColor rgb="FF1B5542"/>
        <bgColor theme="9"/>
      </patternFill>
    </fill>
    <fill>
      <patternFill patternType="solid">
        <fgColor theme="0"/>
        <bgColor theme="9"/>
      </patternFill>
    </fill>
    <fill>
      <patternFill patternType="solid">
        <fgColor theme="1"/>
        <bgColor indexed="64"/>
      </patternFill>
    </fill>
    <fill>
      <patternFill patternType="solid">
        <fgColor rgb="FFA8D4A8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1B5542"/>
        <bgColor indexed="64"/>
      </patternFill>
    </fill>
    <fill>
      <patternFill patternType="solid">
        <fgColor theme="9" tint="-0.249977111117893"/>
        <bgColor theme="9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theme="0" tint="-0.34998626667073579"/>
      </patternFill>
    </fill>
    <fill>
      <patternFill patternType="solid">
        <fgColor theme="8" tint="0.39997558519241921"/>
        <bgColor theme="9"/>
      </patternFill>
    </fill>
    <fill>
      <patternFill patternType="solid">
        <fgColor rgb="FFDDEBF7"/>
        <bgColor indexed="64"/>
      </patternFill>
    </fill>
    <fill>
      <patternFill patternType="solid">
        <fgColor rgb="FF990033"/>
        <bgColor indexed="64"/>
      </patternFill>
    </fill>
    <fill>
      <patternFill patternType="solid">
        <fgColor theme="5" tint="0.79998168889431442"/>
        <bgColor theme="9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-0.249977111117893"/>
        <bgColor theme="9"/>
      </patternFill>
    </fill>
    <fill>
      <patternFill patternType="solid">
        <fgColor rgb="FFBC1097"/>
        <bgColor indexed="64"/>
      </patternFill>
    </fill>
    <fill>
      <patternFill patternType="solid">
        <fgColor rgb="FF850909"/>
        <bgColor indexed="64"/>
      </patternFill>
    </fill>
    <fill>
      <patternFill patternType="solid">
        <fgColor rgb="FFFCD5B4"/>
        <bgColor rgb="FF000000"/>
      </patternFill>
    </fill>
    <fill>
      <patternFill patternType="solid">
        <fgColor rgb="FFD9D9D9"/>
        <bgColor rgb="FF1B5542"/>
      </patternFill>
    </fill>
    <fill>
      <patternFill patternType="solid">
        <fgColor rgb="FFD9D9D9"/>
        <bgColor indexed="64"/>
      </patternFill>
    </fill>
    <fill>
      <patternFill patternType="solid">
        <fgColor rgb="FFFFFFFF"/>
        <bgColor indexed="64"/>
      </patternFill>
    </fill>
    <fill>
      <patternFill patternType="gray0625">
        <fgColor theme="0" tint="-0.34998626667073579"/>
        <bgColor theme="1"/>
      </patternFill>
    </fill>
    <fill>
      <patternFill patternType="solid">
        <fgColor rgb="FFE2EFDA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theme="0"/>
        <bgColor rgb="FF1B5542"/>
      </patternFill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rgb="FF1B5542"/>
      </patternFill>
    </fill>
    <fill>
      <patternFill patternType="solid">
        <fgColor theme="6" tint="0.79998168889431442"/>
        <bgColor indexed="64"/>
      </patternFill>
    </fill>
  </fills>
  <borders count="65">
    <border>
      <left/>
      <right/>
      <top/>
      <bottom/>
      <diagonal/>
    </border>
    <border>
      <left/>
      <right/>
      <top/>
      <bottom style="medium">
        <color theme="0" tint="-0.499984740745262"/>
      </bottom>
      <diagonal/>
    </border>
    <border>
      <left/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medium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 style="thin">
        <color theme="0" tint="-0.499984740745262"/>
      </right>
      <top style="medium">
        <color theme="0" tint="-0.499984740745262"/>
      </top>
      <bottom/>
      <diagonal/>
    </border>
    <border>
      <left/>
      <right/>
      <top style="medium">
        <color theme="0" tint="-0.499984740745262"/>
      </top>
      <bottom/>
      <diagonal/>
    </border>
    <border>
      <left style="thin">
        <color theme="0" tint="-0.499984740745262"/>
      </left>
      <right style="medium">
        <color theme="0" tint="-0.499984740745262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 style="medium">
        <color theme="0" tint="-0.499984740745262"/>
      </right>
      <top/>
      <bottom style="medium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/>
      <bottom style="medium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/>
      <bottom style="medium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/>
      <bottom/>
      <diagonal/>
    </border>
    <border>
      <left style="medium">
        <color theme="0" tint="-0.499984740745262"/>
      </left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/>
      <bottom/>
      <diagonal/>
    </border>
    <border>
      <left style="medium">
        <color theme="0" tint="-0.499984740745262"/>
      </left>
      <right style="thin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/>
      <top style="medium">
        <color theme="0" tint="-0.499984740745262"/>
      </top>
      <bottom/>
      <diagonal/>
    </border>
    <border>
      <left style="thin">
        <color theme="0" tint="-0.499984740745262"/>
      </left>
      <right/>
      <top/>
      <bottom style="medium">
        <color theme="0" tint="-0.499984740745262"/>
      </bottom>
      <diagonal/>
    </border>
    <border>
      <left/>
      <right style="medium">
        <color theme="0" tint="-0.499984740745262"/>
      </right>
      <top style="medium">
        <color theme="0" tint="-0.499984740745262"/>
      </top>
      <bottom/>
      <diagonal/>
    </border>
    <border>
      <left/>
      <right style="medium">
        <color theme="0" tint="-0.499984740745262"/>
      </right>
      <top/>
      <bottom style="medium">
        <color theme="0" tint="-0.499984740745262"/>
      </bottom>
      <diagonal/>
    </border>
    <border>
      <left/>
      <right style="thin">
        <color theme="0" tint="-0.499984740745262"/>
      </right>
      <top style="medium">
        <color theme="0" tint="-0.499984740745262"/>
      </top>
      <bottom/>
      <diagonal/>
    </border>
    <border>
      <left/>
      <right style="thin">
        <color theme="0" tint="-0.499984740745262"/>
      </right>
      <top/>
      <bottom style="medium">
        <color theme="0" tint="-0.499984740745262"/>
      </bottom>
      <diagonal/>
    </border>
    <border>
      <left style="thin">
        <color theme="0" tint="-0.499984740745262"/>
      </left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/>
      <diagonal/>
    </border>
    <border>
      <left style="medium">
        <color theme="0" tint="-0.499984740745262"/>
      </left>
      <right/>
      <top/>
      <bottom style="medium">
        <color theme="0" tint="-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medium">
        <color theme="0" tint="-0.499984740745262"/>
      </top>
      <bottom style="thin">
        <color theme="0" tint="-0.499984740745262"/>
      </bottom>
      <diagonal/>
    </border>
    <border>
      <left/>
      <right style="medium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/>
      <right style="medium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/>
      <right style="medium">
        <color theme="0" tint="-0.499984740745262"/>
      </right>
      <top/>
      <bottom/>
      <diagonal/>
    </border>
    <border>
      <left/>
      <right style="thin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/>
      <right/>
      <top style="thin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/>
      <top/>
      <bottom/>
      <diagonal/>
    </border>
    <border>
      <left style="medium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indexed="64"/>
      </left>
      <right style="medium">
        <color theme="0" tint="-0.499984740745262"/>
      </right>
      <top style="thin">
        <color indexed="64"/>
      </top>
      <bottom/>
      <diagonal/>
    </border>
    <border>
      <left style="thin">
        <color indexed="64"/>
      </left>
      <right style="medium">
        <color theme="0" tint="-0.499984740745262"/>
      </right>
      <top/>
      <bottom/>
      <diagonal/>
    </border>
    <border>
      <left style="thin">
        <color indexed="64"/>
      </left>
      <right style="medium">
        <color theme="0" tint="-0.499984740745262"/>
      </right>
      <top/>
      <bottom style="thin">
        <color indexed="64"/>
      </bottom>
      <diagonal/>
    </border>
    <border>
      <left style="thin">
        <color rgb="FF808080"/>
      </left>
      <right style="thin">
        <color rgb="FF808080"/>
      </right>
      <top style="medium">
        <color rgb="FF808080"/>
      </top>
      <bottom style="thin">
        <color rgb="FF808080"/>
      </bottom>
      <diagonal/>
    </border>
    <border>
      <left/>
      <right style="thin">
        <color rgb="FF808080"/>
      </right>
      <top/>
      <bottom style="medium">
        <color rgb="FF808080"/>
      </bottom>
      <diagonal/>
    </border>
    <border>
      <left style="thin">
        <color rgb="FF808080"/>
      </left>
      <right style="thin">
        <color rgb="FF808080"/>
      </right>
      <top/>
      <bottom style="thin">
        <color rgb="FF808080"/>
      </bottom>
      <diagonal/>
    </border>
    <border>
      <left style="thin">
        <color rgb="FF808080"/>
      </left>
      <right/>
      <top style="medium">
        <color rgb="FF808080"/>
      </top>
      <bottom/>
      <diagonal/>
    </border>
    <border>
      <left style="thin">
        <color rgb="FF808080"/>
      </left>
      <right/>
      <top/>
      <bottom style="medium">
        <color rgb="FF808080"/>
      </bottom>
      <diagonal/>
    </border>
    <border>
      <left style="thin">
        <color rgb="FF808080"/>
      </left>
      <right/>
      <top/>
      <bottom/>
      <diagonal/>
    </border>
    <border>
      <left style="medium">
        <color theme="0" tint="-0.499984740745262"/>
      </left>
      <right style="medium">
        <color theme="0" tint="-0.499984740745262"/>
      </right>
      <top/>
      <bottom style="medium">
        <color rgb="FF808080"/>
      </bottom>
      <diagonal/>
    </border>
    <border>
      <left/>
      <right/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rgb="FF808080"/>
      </left>
      <right style="medium">
        <color theme="0" tint="-0.499984740745262"/>
      </right>
      <top style="medium">
        <color theme="0" tint="-0.499984740745262"/>
      </top>
      <bottom/>
      <diagonal/>
    </border>
    <border>
      <left style="medium">
        <color rgb="FF808080"/>
      </left>
      <right style="medium">
        <color theme="0" tint="-0.499984740745262"/>
      </right>
      <top/>
      <bottom style="medium">
        <color theme="0" tint="-0.499984740745262"/>
      </bottom>
      <diagonal/>
    </border>
    <border>
      <left/>
      <right/>
      <top style="thin">
        <color theme="0" tint="-0.34998626667073579"/>
      </top>
      <bottom/>
      <diagonal/>
    </border>
  </borders>
  <cellStyleXfs count="6">
    <xf numFmtId="0" fontId="0" fillId="0" borderId="0"/>
    <xf numFmtId="9" fontId="2" fillId="0" borderId="0" applyFont="0" applyFill="0" applyBorder="0" applyAlignment="0" applyProtection="0"/>
    <xf numFmtId="0" fontId="1" fillId="0" borderId="0"/>
    <xf numFmtId="0" fontId="7" fillId="0" borderId="0"/>
    <xf numFmtId="9" fontId="7" fillId="0" borderId="0" applyFont="0" applyFill="0" applyBorder="0" applyAlignment="0" applyProtection="0"/>
    <xf numFmtId="0" fontId="2" fillId="0" borderId="0"/>
  </cellStyleXfs>
  <cellXfs count="311">
    <xf numFmtId="0" fontId="0" fillId="0" borderId="0" xfId="0"/>
    <xf numFmtId="0" fontId="5" fillId="0" borderId="24" xfId="2" applyFont="1" applyBorder="1" applyAlignment="1">
      <alignment vertical="center"/>
    </xf>
    <xf numFmtId="0" fontId="6" fillId="0" borderId="24" xfId="0" applyFont="1" applyBorder="1" applyAlignment="1">
      <alignment horizontal="center"/>
    </xf>
    <xf numFmtId="0" fontId="3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horizontal="justify" vertical="center"/>
      <protection locked="0"/>
    </xf>
    <xf numFmtId="0" fontId="3" fillId="0" borderId="0" xfId="0" applyFont="1" applyAlignment="1" applyProtection="1">
      <alignment horizontal="justify" vertic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9" fillId="2" borderId="10" xfId="0" applyFont="1" applyFill="1" applyBorder="1" applyAlignment="1" applyProtection="1">
      <alignment vertical="center" wrapText="1"/>
      <protection locked="0"/>
    </xf>
    <xf numFmtId="0" fontId="9" fillId="2" borderId="1" xfId="0" applyFont="1" applyFill="1" applyBorder="1" applyAlignment="1" applyProtection="1">
      <alignment vertical="center" wrapText="1"/>
      <protection locked="0"/>
    </xf>
    <xf numFmtId="0" fontId="17" fillId="0" borderId="0" xfId="0" applyFont="1" applyAlignment="1" applyProtection="1">
      <alignment vertical="center"/>
      <protection locked="0"/>
    </xf>
    <xf numFmtId="0" fontId="15" fillId="2" borderId="33" xfId="0" applyFont="1" applyFill="1" applyBorder="1" applyAlignment="1" applyProtection="1">
      <alignment vertical="center" wrapText="1"/>
      <protection locked="0"/>
    </xf>
    <xf numFmtId="0" fontId="15" fillId="2" borderId="10" xfId="0" applyFont="1" applyFill="1" applyBorder="1" applyAlignment="1" applyProtection="1">
      <alignment vertical="center" wrapText="1"/>
      <protection locked="0"/>
    </xf>
    <xf numFmtId="0" fontId="15" fillId="2" borderId="34" xfId="0" applyFont="1" applyFill="1" applyBorder="1" applyAlignment="1" applyProtection="1">
      <alignment vertical="center" wrapText="1"/>
      <protection locked="0"/>
    </xf>
    <xf numFmtId="0" fontId="15" fillId="2" borderId="1" xfId="0" applyFont="1" applyFill="1" applyBorder="1" applyAlignment="1" applyProtection="1">
      <alignment vertical="center" wrapText="1"/>
      <protection locked="0"/>
    </xf>
    <xf numFmtId="0" fontId="18" fillId="0" borderId="0" xfId="0" applyFont="1" applyAlignment="1" applyProtection="1">
      <alignment vertical="center"/>
      <protection locked="0"/>
    </xf>
    <xf numFmtId="0" fontId="19" fillId="2" borderId="10" xfId="0" applyFont="1" applyFill="1" applyBorder="1" applyAlignment="1" applyProtection="1">
      <alignment vertical="center" wrapText="1"/>
      <protection locked="0"/>
    </xf>
    <xf numFmtId="0" fontId="19" fillId="2" borderId="1" xfId="0" applyFont="1" applyFill="1" applyBorder="1" applyAlignment="1" applyProtection="1">
      <alignment vertical="center" wrapText="1"/>
      <protection locked="0"/>
    </xf>
    <xf numFmtId="0" fontId="20" fillId="0" borderId="0" xfId="0" applyFont="1" applyAlignment="1" applyProtection="1">
      <alignment horizontal="left" vertical="center"/>
      <protection locked="0"/>
    </xf>
    <xf numFmtId="0" fontId="20" fillId="0" borderId="0" xfId="0" applyFont="1" applyAlignment="1" applyProtection="1">
      <alignment horizontal="justify" vertical="center"/>
      <protection locked="0"/>
    </xf>
    <xf numFmtId="0" fontId="21" fillId="0" borderId="0" xfId="0" applyFont="1" applyAlignment="1" applyProtection="1">
      <alignment vertical="center"/>
      <protection locked="0"/>
    </xf>
    <xf numFmtId="0" fontId="22" fillId="9" borderId="0" xfId="0" applyFont="1" applyFill="1" applyAlignment="1" applyProtection="1">
      <alignment vertical="center" wrapText="1"/>
      <protection locked="0"/>
    </xf>
    <xf numFmtId="0" fontId="15" fillId="2" borderId="47" xfId="0" applyFont="1" applyFill="1" applyBorder="1" applyAlignment="1" applyProtection="1">
      <alignment vertical="center" wrapText="1"/>
      <protection locked="0"/>
    </xf>
    <xf numFmtId="0" fontId="15" fillId="2" borderId="0" xfId="0" applyFont="1" applyFill="1" applyAlignment="1" applyProtection="1">
      <alignment vertical="center" wrapText="1"/>
      <protection locked="0"/>
    </xf>
    <xf numFmtId="3" fontId="16" fillId="13" borderId="8" xfId="0" applyNumberFormat="1" applyFont="1" applyFill="1" applyBorder="1" applyAlignment="1" applyProtection="1">
      <alignment horizontal="center" vertical="center" wrapText="1"/>
      <protection locked="0"/>
    </xf>
    <xf numFmtId="0" fontId="16" fillId="13" borderId="12" xfId="0" applyFont="1" applyFill="1" applyBorder="1" applyAlignment="1" applyProtection="1">
      <alignment horizontal="center" vertical="center" wrapText="1"/>
      <protection locked="0"/>
    </xf>
    <xf numFmtId="0" fontId="9" fillId="14" borderId="8" xfId="0" applyFont="1" applyFill="1" applyBorder="1" applyAlignment="1" applyProtection="1">
      <alignment vertical="center" wrapText="1"/>
      <protection locked="0"/>
    </xf>
    <xf numFmtId="0" fontId="9" fillId="14" borderId="12" xfId="0" applyFont="1" applyFill="1" applyBorder="1" applyAlignment="1" applyProtection="1">
      <alignment vertical="center" wrapText="1"/>
      <protection locked="0"/>
    </xf>
    <xf numFmtId="0" fontId="14" fillId="0" borderId="0" xfId="0" applyFont="1" applyAlignment="1" applyProtection="1">
      <alignment horizontal="justify" vertical="center" wrapText="1"/>
      <protection locked="0"/>
    </xf>
    <xf numFmtId="3" fontId="15" fillId="0" borderId="0" xfId="0" applyNumberFormat="1" applyFont="1" applyAlignment="1" applyProtection="1">
      <alignment horizontal="center" vertical="center" wrapText="1"/>
      <protection locked="0"/>
    </xf>
    <xf numFmtId="0" fontId="13" fillId="0" borderId="0" xfId="0" applyFont="1" applyAlignment="1" applyProtection="1">
      <alignment horizontal="center" vertical="center" wrapText="1"/>
      <protection locked="0"/>
    </xf>
    <xf numFmtId="10" fontId="11" fillId="0" borderId="0" xfId="1" applyNumberFormat="1" applyFont="1" applyFill="1" applyBorder="1" applyAlignment="1">
      <alignment horizontal="center" vertical="center" wrapText="1"/>
    </xf>
    <xf numFmtId="164" fontId="24" fillId="0" borderId="0" xfId="0" applyNumberFormat="1" applyFont="1" applyAlignment="1">
      <alignment horizontal="justify" vertical="center" wrapText="1"/>
    </xf>
    <xf numFmtId="3" fontId="16" fillId="0" borderId="0" xfId="0" applyNumberFormat="1" applyFont="1" applyAlignment="1" applyProtection="1">
      <alignment horizontal="center" vertical="center" wrapText="1"/>
      <protection locked="0"/>
    </xf>
    <xf numFmtId="164" fontId="10" fillId="0" borderId="0" xfId="0" applyNumberFormat="1" applyFont="1" applyAlignment="1">
      <alignment horizontal="justify" vertical="center" wrapText="1"/>
    </xf>
    <xf numFmtId="164" fontId="16" fillId="0" borderId="0" xfId="0" applyNumberFormat="1" applyFont="1" applyAlignment="1">
      <alignment horizontal="center" vertical="center" wrapText="1"/>
    </xf>
    <xf numFmtId="164" fontId="16" fillId="0" borderId="0" xfId="0" applyNumberFormat="1" applyFont="1" applyAlignment="1">
      <alignment horizontal="justify" vertical="center" wrapText="1"/>
    </xf>
    <xf numFmtId="0" fontId="27" fillId="0" borderId="0" xfId="0" applyFont="1" applyAlignment="1" applyProtection="1">
      <alignment vertical="center"/>
      <protection locked="0"/>
    </xf>
    <xf numFmtId="0" fontId="23" fillId="0" borderId="0" xfId="0" applyFont="1" applyAlignment="1" applyProtection="1">
      <alignment horizontal="left" vertical="center"/>
      <protection locked="0"/>
    </xf>
    <xf numFmtId="0" fontId="23" fillId="0" borderId="0" xfId="0" applyFont="1" applyAlignment="1" applyProtection="1">
      <alignment horizontal="center" vertical="center" wrapText="1"/>
      <protection locked="0"/>
    </xf>
    <xf numFmtId="10" fontId="27" fillId="0" borderId="0" xfId="1" applyNumberFormat="1" applyFont="1" applyFill="1" applyBorder="1" applyAlignment="1" applyProtection="1">
      <alignment horizontal="center" vertical="center" wrapText="1"/>
      <protection locked="0"/>
    </xf>
    <xf numFmtId="0" fontId="27" fillId="0" borderId="19" xfId="0" applyFont="1" applyBorder="1" applyAlignment="1" applyProtection="1">
      <alignment horizontal="justify" vertical="center" wrapText="1"/>
      <protection locked="0"/>
    </xf>
    <xf numFmtId="0" fontId="27" fillId="0" borderId="6" xfId="0" applyFont="1" applyBorder="1" applyAlignment="1" applyProtection="1">
      <alignment horizontal="justify" vertical="center" wrapText="1"/>
      <protection locked="0"/>
    </xf>
    <xf numFmtId="0" fontId="27" fillId="0" borderId="3" xfId="0" applyFont="1" applyBorder="1" applyAlignment="1" applyProtection="1">
      <alignment horizontal="justify" vertical="center" wrapText="1"/>
      <protection locked="0"/>
    </xf>
    <xf numFmtId="3" fontId="26" fillId="9" borderId="45" xfId="0" applyNumberFormat="1" applyFont="1" applyFill="1" applyBorder="1" applyAlignment="1" applyProtection="1">
      <alignment horizontal="center" vertical="center" wrapText="1"/>
      <protection locked="0"/>
    </xf>
    <xf numFmtId="3" fontId="26" fillId="9" borderId="46" xfId="0" applyNumberFormat="1" applyFont="1" applyFill="1" applyBorder="1" applyAlignment="1" applyProtection="1">
      <alignment horizontal="center" vertical="center" wrapText="1"/>
      <protection locked="0"/>
    </xf>
    <xf numFmtId="3" fontId="25" fillId="9" borderId="45" xfId="0" applyNumberFormat="1" applyFont="1" applyFill="1" applyBorder="1" applyAlignment="1" applyProtection="1">
      <alignment horizontal="justify" vertical="center" wrapText="1"/>
      <protection locked="0"/>
    </xf>
    <xf numFmtId="3" fontId="26" fillId="9" borderId="46" xfId="0" applyNumberFormat="1" applyFont="1" applyFill="1" applyBorder="1" applyAlignment="1" applyProtection="1">
      <alignment horizontal="justify" vertical="center" wrapText="1"/>
      <protection locked="0"/>
    </xf>
    <xf numFmtId="3" fontId="26" fillId="9" borderId="45" xfId="0" applyNumberFormat="1" applyFont="1" applyFill="1" applyBorder="1" applyAlignment="1" applyProtection="1">
      <alignment horizontal="justify" vertical="center" wrapText="1"/>
      <protection locked="0"/>
    </xf>
    <xf numFmtId="3" fontId="25" fillId="9" borderId="46" xfId="0" applyNumberFormat="1" applyFont="1" applyFill="1" applyBorder="1" applyAlignment="1" applyProtection="1">
      <alignment horizontal="justify" vertical="center" wrapText="1"/>
      <protection locked="0"/>
    </xf>
    <xf numFmtId="0" fontId="16" fillId="9" borderId="0" xfId="0" applyFont="1" applyFill="1" applyAlignment="1" applyProtection="1">
      <alignment horizontal="center" vertical="center" wrapText="1" shrinkToFit="1"/>
      <protection locked="0"/>
    </xf>
    <xf numFmtId="0" fontId="3" fillId="9" borderId="0" xfId="0" applyFont="1" applyFill="1" applyAlignment="1" applyProtection="1">
      <alignment vertical="center"/>
      <protection locked="0"/>
    </xf>
    <xf numFmtId="0" fontId="20" fillId="9" borderId="0" xfId="0" applyFont="1" applyFill="1" applyAlignment="1" applyProtection="1">
      <alignment vertical="center" wrapText="1" shrinkToFit="1"/>
      <protection locked="0"/>
    </xf>
    <xf numFmtId="0" fontId="18" fillId="26" borderId="0" xfId="0" applyFont="1" applyFill="1" applyAlignment="1" applyProtection="1">
      <alignment vertical="center"/>
      <protection locked="0"/>
    </xf>
    <xf numFmtId="0" fontId="4" fillId="26" borderId="0" xfId="0" applyFont="1" applyFill="1" applyAlignment="1" applyProtection="1">
      <alignment vertical="center"/>
      <protection locked="0"/>
    </xf>
    <xf numFmtId="0" fontId="12" fillId="26" borderId="0" xfId="0" applyFont="1" applyFill="1" applyAlignment="1" applyProtection="1">
      <alignment vertical="center"/>
      <protection locked="0"/>
    </xf>
    <xf numFmtId="0" fontId="8" fillId="26" borderId="0" xfId="0" applyFont="1" applyFill="1" applyAlignment="1" applyProtection="1">
      <alignment horizontal="center" vertical="center"/>
      <protection locked="0"/>
    </xf>
    <xf numFmtId="0" fontId="3" fillId="26" borderId="0" xfId="0" applyFont="1" applyFill="1" applyAlignment="1" applyProtection="1">
      <alignment vertical="center"/>
      <protection locked="0"/>
    </xf>
    <xf numFmtId="0" fontId="20" fillId="26" borderId="0" xfId="0" applyFont="1" applyFill="1" applyAlignment="1" applyProtection="1">
      <alignment vertical="center" wrapText="1" shrinkToFit="1"/>
      <protection locked="0"/>
    </xf>
    <xf numFmtId="0" fontId="31" fillId="26" borderId="0" xfId="0" applyFont="1" applyFill="1" applyAlignment="1" applyProtection="1">
      <alignment horizontal="center" vertical="center" wrapText="1" shrinkToFit="1"/>
      <protection locked="0"/>
    </xf>
    <xf numFmtId="3" fontId="33" fillId="19" borderId="16" xfId="0" applyNumberFormat="1" applyFont="1" applyFill="1" applyBorder="1" applyAlignment="1" applyProtection="1">
      <alignment horizontal="center" vertical="center" wrapText="1"/>
      <protection locked="0"/>
    </xf>
    <xf numFmtId="3" fontId="33" fillId="12" borderId="3" xfId="0" applyNumberFormat="1" applyFont="1" applyFill="1" applyBorder="1" applyAlignment="1" applyProtection="1">
      <alignment horizontal="center" vertical="center" wrapText="1"/>
      <protection locked="0"/>
    </xf>
    <xf numFmtId="3" fontId="33" fillId="0" borderId="16" xfId="0" applyNumberFormat="1" applyFont="1" applyBorder="1" applyAlignment="1" applyProtection="1">
      <alignment horizontal="center" vertical="center" wrapText="1"/>
      <protection locked="0"/>
    </xf>
    <xf numFmtId="3" fontId="33" fillId="19" borderId="17" xfId="0" applyNumberFormat="1" applyFont="1" applyFill="1" applyBorder="1" applyAlignment="1" applyProtection="1">
      <alignment horizontal="center" vertical="center" wrapText="1"/>
      <protection locked="0"/>
    </xf>
    <xf numFmtId="3" fontId="33" fillId="12" borderId="5" xfId="0" applyNumberFormat="1" applyFont="1" applyFill="1" applyBorder="1" applyAlignment="1" applyProtection="1">
      <alignment horizontal="center" vertical="center" wrapText="1"/>
      <protection locked="0"/>
    </xf>
    <xf numFmtId="3" fontId="33" fillId="0" borderId="17" xfId="0" applyNumberFormat="1" applyFont="1" applyBorder="1" applyAlignment="1" applyProtection="1">
      <alignment horizontal="center" vertical="center" wrapText="1"/>
      <protection locked="0"/>
    </xf>
    <xf numFmtId="3" fontId="26" fillId="0" borderId="0" xfId="0" applyNumberFormat="1" applyFont="1" applyAlignment="1" applyProtection="1">
      <alignment horizontal="center" vertical="center" wrapText="1"/>
      <protection locked="0"/>
    </xf>
    <xf numFmtId="3" fontId="33" fillId="16" borderId="3" xfId="0" applyNumberFormat="1" applyFont="1" applyFill="1" applyBorder="1" applyAlignment="1" applyProtection="1">
      <alignment horizontal="center" vertical="center" wrapText="1"/>
      <protection locked="0"/>
    </xf>
    <xf numFmtId="3" fontId="33" fillId="16" borderId="5" xfId="0" applyNumberFormat="1" applyFont="1" applyFill="1" applyBorder="1" applyAlignment="1" applyProtection="1">
      <alignment horizontal="center" vertical="center" wrapText="1"/>
      <protection locked="0"/>
    </xf>
    <xf numFmtId="3" fontId="32" fillId="9" borderId="12" xfId="0" applyNumberFormat="1" applyFont="1" applyFill="1" applyBorder="1" applyAlignment="1" applyProtection="1">
      <alignment horizontal="center" vertical="center" wrapText="1"/>
      <protection locked="0"/>
    </xf>
    <xf numFmtId="0" fontId="32" fillId="9" borderId="8" xfId="0" applyFont="1" applyFill="1" applyBorder="1" applyAlignment="1" applyProtection="1">
      <alignment horizontal="center" vertical="center" wrapText="1"/>
      <protection locked="0"/>
    </xf>
    <xf numFmtId="0" fontId="25" fillId="24" borderId="56" xfId="0" applyFont="1" applyFill="1" applyBorder="1" applyAlignment="1">
      <alignment vertical="center" wrapText="1"/>
    </xf>
    <xf numFmtId="0" fontId="25" fillId="24" borderId="8" xfId="0" applyFont="1" applyFill="1" applyBorder="1" applyAlignment="1">
      <alignment vertical="center" wrapText="1"/>
    </xf>
    <xf numFmtId="0" fontId="25" fillId="24" borderId="57" xfId="0" applyFont="1" applyFill="1" applyBorder="1" applyAlignment="1">
      <alignment vertical="center" wrapText="1"/>
    </xf>
    <xf numFmtId="0" fontId="25" fillId="24" borderId="59" xfId="0" applyFont="1" applyFill="1" applyBorder="1" applyAlignment="1">
      <alignment vertical="center" wrapText="1"/>
    </xf>
    <xf numFmtId="0" fontId="25" fillId="24" borderId="58" xfId="0" applyFont="1" applyFill="1" applyBorder="1" applyAlignment="1">
      <alignment vertical="center" wrapText="1"/>
    </xf>
    <xf numFmtId="0" fontId="25" fillId="24" borderId="15" xfId="0" applyFont="1" applyFill="1" applyBorder="1" applyAlignment="1">
      <alignment vertical="center" wrapText="1"/>
    </xf>
    <xf numFmtId="0" fontId="29" fillId="5" borderId="42" xfId="0" applyFont="1" applyFill="1" applyBorder="1" applyAlignment="1" applyProtection="1">
      <alignment horizontal="center" vertical="center" wrapText="1"/>
      <protection locked="0"/>
    </xf>
    <xf numFmtId="0" fontId="29" fillId="5" borderId="32" xfId="0" applyFont="1" applyFill="1" applyBorder="1" applyAlignment="1" applyProtection="1">
      <alignment horizontal="center" vertical="center" wrapText="1"/>
      <protection locked="0"/>
    </xf>
    <xf numFmtId="0" fontId="29" fillId="5" borderId="36" xfId="0" applyFont="1" applyFill="1" applyBorder="1" applyAlignment="1" applyProtection="1">
      <alignment horizontal="center" vertical="center" wrapText="1"/>
      <protection locked="0"/>
    </xf>
    <xf numFmtId="0" fontId="36" fillId="0" borderId="0" xfId="0" applyFont="1" applyAlignment="1" applyProtection="1">
      <alignment vertical="center"/>
      <protection locked="0"/>
    </xf>
    <xf numFmtId="0" fontId="35" fillId="0" borderId="0" xfId="0" applyFont="1" applyAlignment="1" applyProtection="1">
      <alignment vertical="center"/>
      <protection locked="0"/>
    </xf>
    <xf numFmtId="0" fontId="35" fillId="26" borderId="0" xfId="0" applyFont="1" applyFill="1" applyAlignment="1" applyProtection="1">
      <alignment vertical="center"/>
      <protection locked="0"/>
    </xf>
    <xf numFmtId="0" fontId="28" fillId="4" borderId="35" xfId="0" applyFont="1" applyFill="1" applyBorder="1" applyAlignment="1" applyProtection="1">
      <alignment horizontal="center" vertical="center" wrapText="1"/>
      <protection locked="0"/>
    </xf>
    <xf numFmtId="0" fontId="38" fillId="0" borderId="0" xfId="0" applyFont="1" applyAlignment="1" applyProtection="1">
      <alignment vertical="center"/>
      <protection locked="0"/>
    </xf>
    <xf numFmtId="0" fontId="39" fillId="0" borderId="0" xfId="0" applyFont="1" applyAlignment="1" applyProtection="1">
      <alignment vertical="center"/>
      <protection locked="0"/>
    </xf>
    <xf numFmtId="0" fontId="30" fillId="0" borderId="0" xfId="0" applyFont="1" applyAlignment="1" applyProtection="1">
      <alignment vertical="center"/>
      <protection locked="0"/>
    </xf>
    <xf numFmtId="0" fontId="39" fillId="5" borderId="42" xfId="0" applyFont="1" applyFill="1" applyBorder="1" applyAlignment="1" applyProtection="1">
      <alignment horizontal="center" vertical="center" wrapText="1"/>
      <protection locked="0"/>
    </xf>
    <xf numFmtId="3" fontId="41" fillId="0" borderId="0" xfId="0" applyNumberFormat="1" applyFont="1" applyAlignment="1" applyProtection="1">
      <alignment horizontal="center" vertical="center" wrapText="1"/>
      <protection locked="0"/>
    </xf>
    <xf numFmtId="0" fontId="40" fillId="0" borderId="0" xfId="0" applyFont="1" applyAlignment="1" applyProtection="1">
      <alignment horizontal="center" vertical="center" wrapText="1" shrinkToFit="1"/>
      <protection locked="0"/>
    </xf>
    <xf numFmtId="0" fontId="39" fillId="5" borderId="21" xfId="0" applyFont="1" applyFill="1" applyBorder="1" applyAlignment="1" applyProtection="1">
      <alignment horizontal="center" vertical="center" wrapText="1"/>
      <protection locked="0"/>
    </xf>
    <xf numFmtId="0" fontId="39" fillId="5" borderId="22" xfId="0" applyFont="1" applyFill="1" applyBorder="1" applyAlignment="1" applyProtection="1">
      <alignment horizontal="center" vertical="center" wrapText="1"/>
      <protection locked="0"/>
    </xf>
    <xf numFmtId="3" fontId="41" fillId="25" borderId="16" xfId="0" applyNumberFormat="1" applyFont="1" applyFill="1" applyBorder="1" applyAlignment="1" applyProtection="1">
      <alignment horizontal="center" vertical="center" wrapText="1"/>
      <protection locked="0"/>
    </xf>
    <xf numFmtId="3" fontId="41" fillId="25" borderId="17" xfId="0" applyNumberFormat="1" applyFont="1" applyFill="1" applyBorder="1" applyAlignment="1" applyProtection="1">
      <alignment horizontal="center" vertical="center" wrapText="1"/>
      <protection locked="0"/>
    </xf>
    <xf numFmtId="0" fontId="39" fillId="5" borderId="23" xfId="0" applyFont="1" applyFill="1" applyBorder="1" applyAlignment="1" applyProtection="1">
      <alignment horizontal="center" vertical="center" wrapText="1"/>
      <protection locked="0"/>
    </xf>
    <xf numFmtId="3" fontId="41" fillId="13" borderId="16" xfId="0" applyNumberFormat="1" applyFont="1" applyFill="1" applyBorder="1" applyAlignment="1" applyProtection="1">
      <alignment horizontal="center" vertical="center" wrapText="1"/>
      <protection locked="0"/>
    </xf>
    <xf numFmtId="3" fontId="41" fillId="13" borderId="2" xfId="0" applyNumberFormat="1" applyFont="1" applyFill="1" applyBorder="1" applyAlignment="1" applyProtection="1">
      <alignment horizontal="center" vertical="center" wrapText="1"/>
      <protection locked="0"/>
    </xf>
    <xf numFmtId="3" fontId="41" fillId="13" borderId="39" xfId="0" applyNumberFormat="1" applyFont="1" applyFill="1" applyBorder="1" applyAlignment="1" applyProtection="1">
      <alignment horizontal="center" vertical="center" wrapText="1"/>
      <protection locked="0"/>
    </xf>
    <xf numFmtId="3" fontId="41" fillId="6" borderId="2" xfId="0" applyNumberFormat="1" applyFont="1" applyFill="1" applyBorder="1" applyAlignment="1" applyProtection="1">
      <alignment horizontal="center" vertical="center" wrapText="1"/>
      <protection locked="0"/>
    </xf>
    <xf numFmtId="3" fontId="41" fillId="13" borderId="17" xfId="0" applyNumberFormat="1" applyFont="1" applyFill="1" applyBorder="1" applyAlignment="1" applyProtection="1">
      <alignment horizontal="center" vertical="center" wrapText="1"/>
      <protection locked="0"/>
    </xf>
    <xf numFmtId="3" fontId="41" fillId="13" borderId="5" xfId="0" applyNumberFormat="1" applyFont="1" applyFill="1" applyBorder="1" applyAlignment="1" applyProtection="1">
      <alignment horizontal="center" vertical="center" wrapText="1"/>
      <protection locked="0"/>
    </xf>
    <xf numFmtId="3" fontId="41" fillId="13" borderId="40" xfId="0" applyNumberFormat="1" applyFont="1" applyFill="1" applyBorder="1" applyAlignment="1" applyProtection="1">
      <alignment horizontal="center" vertical="center" wrapText="1"/>
      <protection locked="0"/>
    </xf>
    <xf numFmtId="3" fontId="41" fillId="6" borderId="5" xfId="0" applyNumberFormat="1" applyFont="1" applyFill="1" applyBorder="1" applyAlignment="1" applyProtection="1">
      <alignment horizontal="center" vertical="center" wrapText="1"/>
      <protection locked="0"/>
    </xf>
    <xf numFmtId="0" fontId="42" fillId="0" borderId="0" xfId="0" applyFont="1" applyAlignment="1" applyProtection="1">
      <alignment vertical="center"/>
      <protection locked="0"/>
    </xf>
    <xf numFmtId="0" fontId="42" fillId="26" borderId="0" xfId="0" applyFont="1" applyFill="1" applyAlignment="1" applyProtection="1">
      <alignment vertical="center"/>
      <protection locked="0"/>
    </xf>
    <xf numFmtId="0" fontId="29" fillId="0" borderId="0" xfId="0" applyFont="1" applyAlignment="1" applyProtection="1">
      <alignment vertical="center"/>
      <protection locked="0"/>
    </xf>
    <xf numFmtId="0" fontId="29" fillId="26" borderId="0" xfId="0" applyFont="1" applyFill="1" applyAlignment="1" applyProtection="1">
      <alignment vertical="center"/>
      <protection locked="0"/>
    </xf>
    <xf numFmtId="0" fontId="29" fillId="9" borderId="0" xfId="0" applyFont="1" applyFill="1" applyAlignment="1" applyProtection="1">
      <alignment vertical="center" wrapText="1" shrinkToFit="1"/>
      <protection locked="0"/>
    </xf>
    <xf numFmtId="0" fontId="29" fillId="26" borderId="0" xfId="0" applyFont="1" applyFill="1" applyAlignment="1" applyProtection="1">
      <alignment vertical="center" wrapText="1" shrinkToFit="1"/>
      <protection locked="0"/>
    </xf>
    <xf numFmtId="0" fontId="33" fillId="2" borderId="33" xfId="0" applyFont="1" applyFill="1" applyBorder="1" applyAlignment="1" applyProtection="1">
      <alignment vertical="center" wrapText="1"/>
      <protection locked="0"/>
    </xf>
    <xf numFmtId="0" fontId="33" fillId="2" borderId="10" xfId="0" applyFont="1" applyFill="1" applyBorder="1" applyAlignment="1" applyProtection="1">
      <alignment vertical="center" wrapText="1"/>
      <protection locked="0"/>
    </xf>
    <xf numFmtId="0" fontId="33" fillId="2" borderId="34" xfId="0" applyFont="1" applyFill="1" applyBorder="1" applyAlignment="1" applyProtection="1">
      <alignment vertical="center" wrapText="1"/>
      <protection locked="0"/>
    </xf>
    <xf numFmtId="0" fontId="33" fillId="2" borderId="1" xfId="0" applyFont="1" applyFill="1" applyBorder="1" applyAlignment="1" applyProtection="1">
      <alignment vertical="center" wrapText="1"/>
      <protection locked="0"/>
    </xf>
    <xf numFmtId="0" fontId="33" fillId="23" borderId="53" xfId="0" applyFont="1" applyFill="1" applyBorder="1" applyAlignment="1">
      <alignment horizontal="center" vertical="center" wrapText="1"/>
    </xf>
    <xf numFmtId="0" fontId="33" fillId="23" borderId="54" xfId="0" applyFont="1" applyFill="1" applyBorder="1" applyAlignment="1">
      <alignment horizontal="center" vertical="center" wrapText="1"/>
    </xf>
    <xf numFmtId="0" fontId="33" fillId="23" borderId="55" xfId="0" applyFont="1" applyFill="1" applyBorder="1" applyAlignment="1">
      <alignment horizontal="center" vertical="center" wrapText="1"/>
    </xf>
    <xf numFmtId="3" fontId="33" fillId="23" borderId="54" xfId="0" applyNumberFormat="1" applyFont="1" applyFill="1" applyBorder="1" applyAlignment="1">
      <alignment horizontal="center" vertical="center" wrapText="1"/>
    </xf>
    <xf numFmtId="3" fontId="33" fillId="23" borderId="55" xfId="0" applyNumberFormat="1" applyFont="1" applyFill="1" applyBorder="1" applyAlignment="1">
      <alignment horizontal="center" vertical="center" wrapText="1"/>
    </xf>
    <xf numFmtId="3" fontId="33" fillId="0" borderId="0" xfId="0" applyNumberFormat="1" applyFont="1" applyAlignment="1" applyProtection="1">
      <alignment horizontal="center" vertical="center" wrapText="1"/>
      <protection locked="0"/>
    </xf>
    <xf numFmtId="0" fontId="32" fillId="0" borderId="0" xfId="0" applyFont="1" applyAlignment="1" applyProtection="1">
      <alignment horizontal="center" vertical="center" wrapText="1" shrinkToFit="1"/>
      <protection locked="0"/>
    </xf>
    <xf numFmtId="164" fontId="32" fillId="0" borderId="0" xfId="0" applyNumberFormat="1" applyFont="1" applyAlignment="1">
      <alignment horizontal="center" vertical="center" wrapText="1"/>
    </xf>
    <xf numFmtId="10" fontId="34" fillId="0" borderId="0" xfId="1" applyNumberFormat="1" applyFont="1" applyFill="1" applyBorder="1" applyAlignment="1">
      <alignment horizontal="center" vertical="center" wrapText="1"/>
    </xf>
    <xf numFmtId="0" fontId="34" fillId="9" borderId="0" xfId="0" applyFont="1" applyFill="1" applyAlignment="1" applyProtection="1">
      <alignment vertical="center" wrapText="1"/>
      <protection locked="0"/>
    </xf>
    <xf numFmtId="3" fontId="33" fillId="19" borderId="48" xfId="0" applyNumberFormat="1" applyFont="1" applyFill="1" applyBorder="1" applyAlignment="1" applyProtection="1">
      <alignment horizontal="center" vertical="center" wrapText="1"/>
      <protection locked="0"/>
    </xf>
    <xf numFmtId="0" fontId="42" fillId="9" borderId="0" xfId="0" applyFont="1" applyFill="1" applyAlignment="1" applyProtection="1">
      <alignment vertical="center"/>
      <protection locked="0"/>
    </xf>
    <xf numFmtId="0" fontId="36" fillId="9" borderId="0" xfId="0" applyFont="1" applyFill="1" applyAlignment="1" applyProtection="1">
      <alignment vertical="center"/>
      <protection locked="0"/>
    </xf>
    <xf numFmtId="0" fontId="34" fillId="0" borderId="0" xfId="0" applyFont="1" applyAlignment="1" applyProtection="1">
      <alignment vertical="center"/>
      <protection locked="0"/>
    </xf>
    <xf numFmtId="3" fontId="43" fillId="6" borderId="16" xfId="0" applyNumberFormat="1" applyFont="1" applyFill="1" applyBorder="1" applyAlignment="1" applyProtection="1">
      <alignment horizontal="center" vertical="center" wrapText="1"/>
      <protection locked="0"/>
    </xf>
    <xf numFmtId="3" fontId="43" fillId="6" borderId="17" xfId="0" applyNumberFormat="1" applyFont="1" applyFill="1" applyBorder="1" applyAlignment="1" applyProtection="1">
      <alignment horizontal="center" vertical="center" wrapText="1"/>
      <protection locked="0"/>
    </xf>
    <xf numFmtId="0" fontId="45" fillId="5" borderId="7" xfId="0" applyFont="1" applyFill="1" applyBorder="1" applyAlignment="1" applyProtection="1">
      <alignment horizontal="center" vertical="center" wrapText="1"/>
      <protection locked="0"/>
    </xf>
    <xf numFmtId="0" fontId="35" fillId="11" borderId="7" xfId="0" applyFont="1" applyFill="1" applyBorder="1" applyAlignment="1" applyProtection="1">
      <alignment horizontal="center" vertical="center" wrapText="1"/>
      <protection locked="0"/>
    </xf>
    <xf numFmtId="0" fontId="45" fillId="5" borderId="0" xfId="0" applyFont="1" applyFill="1" applyAlignment="1" applyProtection="1">
      <alignment horizontal="center" vertical="center" wrapText="1"/>
      <protection locked="0"/>
    </xf>
    <xf numFmtId="10" fontId="37" fillId="6" borderId="0" xfId="0" applyNumberFormat="1" applyFont="1" applyFill="1" applyAlignment="1">
      <alignment horizontal="center" vertical="center"/>
    </xf>
    <xf numFmtId="0" fontId="35" fillId="5" borderId="21" xfId="0" applyFont="1" applyFill="1" applyBorder="1" applyAlignment="1" applyProtection="1">
      <alignment horizontal="center" vertical="center" wrapText="1"/>
      <protection locked="0"/>
    </xf>
    <xf numFmtId="0" fontId="35" fillId="5" borderId="31" xfId="0" applyFont="1" applyFill="1" applyBorder="1" applyAlignment="1" applyProtection="1">
      <alignment horizontal="center" vertical="center" wrapText="1"/>
      <protection locked="0"/>
    </xf>
    <xf numFmtId="0" fontId="35" fillId="5" borderId="23" xfId="0" applyFont="1" applyFill="1" applyBorder="1" applyAlignment="1" applyProtection="1">
      <alignment horizontal="center" vertical="center" wrapText="1"/>
      <protection locked="0"/>
    </xf>
    <xf numFmtId="0" fontId="37" fillId="8" borderId="10" xfId="0" applyFont="1" applyFill="1" applyBorder="1" applyAlignment="1" applyProtection="1">
      <alignment horizontal="center" vertical="center"/>
      <protection locked="0"/>
    </xf>
    <xf numFmtId="0" fontId="45" fillId="5" borderId="21" xfId="0" applyFont="1" applyFill="1" applyBorder="1" applyAlignment="1" applyProtection="1">
      <alignment horizontal="center" vertical="center" wrapText="1"/>
      <protection locked="0"/>
    </xf>
    <xf numFmtId="0" fontId="45" fillId="5" borderId="22" xfId="0" applyFont="1" applyFill="1" applyBorder="1" applyAlignment="1" applyProtection="1">
      <alignment horizontal="center" vertical="center" wrapText="1"/>
      <protection locked="0"/>
    </xf>
    <xf numFmtId="0" fontId="45" fillId="5" borderId="32" xfId="0" applyFont="1" applyFill="1" applyBorder="1" applyAlignment="1" applyProtection="1">
      <alignment horizontal="center" vertical="center" wrapText="1"/>
      <protection locked="0"/>
    </xf>
    <xf numFmtId="0" fontId="45" fillId="5" borderId="31" xfId="0" applyFont="1" applyFill="1" applyBorder="1" applyAlignment="1" applyProtection="1">
      <alignment horizontal="center" vertical="center" wrapText="1"/>
      <protection locked="0"/>
    </xf>
    <xf numFmtId="0" fontId="45" fillId="5" borderId="13" xfId="0" applyFont="1" applyFill="1" applyBorder="1" applyAlignment="1" applyProtection="1">
      <alignment horizontal="center" vertical="center" wrapText="1"/>
      <protection locked="0"/>
    </xf>
    <xf numFmtId="0" fontId="32" fillId="28" borderId="8" xfId="0" applyFont="1" applyFill="1" applyBorder="1" applyAlignment="1" applyProtection="1">
      <alignment horizontal="center" vertical="center" wrapText="1"/>
      <protection locked="0"/>
    </xf>
    <xf numFmtId="3" fontId="32" fillId="28" borderId="12" xfId="0" applyNumberFormat="1" applyFont="1" applyFill="1" applyBorder="1" applyAlignment="1" applyProtection="1">
      <alignment horizontal="center" vertical="center" wrapText="1"/>
      <protection locked="0"/>
    </xf>
    <xf numFmtId="0" fontId="40" fillId="31" borderId="43" xfId="0" applyFont="1" applyFill="1" applyBorder="1" applyAlignment="1" applyProtection="1">
      <alignment horizontal="center" vertical="center" wrapText="1" shrinkToFit="1"/>
      <protection locked="0"/>
    </xf>
    <xf numFmtId="0" fontId="30" fillId="9" borderId="0" xfId="0" applyFont="1" applyFill="1" applyAlignment="1" applyProtection="1">
      <alignment vertical="center" wrapText="1"/>
      <protection locked="0"/>
    </xf>
    <xf numFmtId="0" fontId="40" fillId="32" borderId="43" xfId="0" applyFont="1" applyFill="1" applyBorder="1" applyAlignment="1" applyProtection="1">
      <alignment horizontal="center" vertical="center" wrapText="1" shrinkToFit="1"/>
      <protection locked="0"/>
    </xf>
    <xf numFmtId="3" fontId="41" fillId="33" borderId="16" xfId="0" applyNumberFormat="1" applyFont="1" applyFill="1" applyBorder="1" applyAlignment="1" applyProtection="1">
      <alignment horizontal="center" vertical="center" wrapText="1"/>
      <protection locked="0"/>
    </xf>
    <xf numFmtId="3" fontId="41" fillId="33" borderId="17" xfId="0" applyNumberFormat="1" applyFont="1" applyFill="1" applyBorder="1" applyAlignment="1" applyProtection="1">
      <alignment horizontal="center" vertical="center" wrapText="1"/>
      <protection locked="0"/>
    </xf>
    <xf numFmtId="0" fontId="47" fillId="9" borderId="12" xfId="0" applyFont="1" applyFill="1" applyBorder="1" applyAlignment="1" applyProtection="1">
      <alignment horizontal="center" vertical="center" wrapText="1"/>
      <protection locked="0"/>
    </xf>
    <xf numFmtId="0" fontId="47" fillId="34" borderId="12" xfId="0" applyFont="1" applyFill="1" applyBorder="1" applyAlignment="1" applyProtection="1">
      <alignment horizontal="center" vertical="center" wrapText="1"/>
      <protection locked="0"/>
    </xf>
    <xf numFmtId="0" fontId="32" fillId="34" borderId="8" xfId="0" applyFont="1" applyFill="1" applyBorder="1" applyAlignment="1" applyProtection="1">
      <alignment horizontal="center" vertical="center" wrapText="1"/>
      <protection locked="0"/>
    </xf>
    <xf numFmtId="3" fontId="32" fillId="34" borderId="12" xfId="0" applyNumberFormat="1" applyFont="1" applyFill="1" applyBorder="1" applyAlignment="1" applyProtection="1">
      <alignment horizontal="center" vertical="center" wrapText="1"/>
      <protection locked="0"/>
    </xf>
    <xf numFmtId="3" fontId="41" fillId="35" borderId="16" xfId="0" applyNumberFormat="1" applyFont="1" applyFill="1" applyBorder="1" applyAlignment="1" applyProtection="1">
      <alignment horizontal="center" vertical="center" wrapText="1"/>
      <protection locked="0"/>
    </xf>
    <xf numFmtId="3" fontId="41" fillId="35" borderId="17" xfId="0" applyNumberFormat="1" applyFont="1" applyFill="1" applyBorder="1" applyAlignment="1" applyProtection="1">
      <alignment horizontal="center" vertical="center" wrapText="1"/>
      <protection locked="0"/>
    </xf>
    <xf numFmtId="0" fontId="27" fillId="9" borderId="3" xfId="0" applyFont="1" applyFill="1" applyBorder="1" applyAlignment="1" applyProtection="1">
      <alignment horizontal="justify" vertical="center" wrapText="1"/>
      <protection locked="0"/>
    </xf>
    <xf numFmtId="0" fontId="27" fillId="9" borderId="6" xfId="0" applyFont="1" applyFill="1" applyBorder="1" applyAlignment="1" applyProtection="1">
      <alignment horizontal="justify" vertical="center" wrapText="1"/>
      <protection locked="0"/>
    </xf>
    <xf numFmtId="0" fontId="27" fillId="9" borderId="19" xfId="0" applyFont="1" applyFill="1" applyBorder="1" applyAlignment="1" applyProtection="1">
      <alignment horizontal="justify" vertical="center" wrapText="1"/>
      <protection locked="0"/>
    </xf>
    <xf numFmtId="3" fontId="48" fillId="13" borderId="8" xfId="0" applyNumberFormat="1" applyFont="1" applyFill="1" applyBorder="1" applyAlignment="1" applyProtection="1">
      <alignment horizontal="center" vertical="center" wrapText="1"/>
      <protection locked="0"/>
    </xf>
    <xf numFmtId="3" fontId="41" fillId="0" borderId="16" xfId="0" applyNumberFormat="1" applyFont="1" applyBorder="1" applyAlignment="1" applyProtection="1">
      <alignment horizontal="center" vertical="center" wrapText="1"/>
      <protection locked="0"/>
    </xf>
    <xf numFmtId="3" fontId="41" fillId="0" borderId="17" xfId="0" applyNumberFormat="1" applyFont="1" applyBorder="1" applyAlignment="1" applyProtection="1">
      <alignment horizontal="center" vertical="center" wrapText="1"/>
      <protection locked="0"/>
    </xf>
    <xf numFmtId="3" fontId="33" fillId="16" borderId="19" xfId="0" applyNumberFormat="1" applyFont="1" applyFill="1" applyBorder="1" applyAlignment="1" applyProtection="1">
      <alignment horizontal="center" vertical="center" wrapText="1"/>
      <protection locked="0"/>
    </xf>
    <xf numFmtId="3" fontId="32" fillId="37" borderId="12" xfId="0" applyNumberFormat="1" applyFont="1" applyFill="1" applyBorder="1" applyAlignment="1" applyProtection="1">
      <alignment horizontal="center" vertical="center" wrapText="1"/>
      <protection locked="0"/>
    </xf>
    <xf numFmtId="0" fontId="32" fillId="37" borderId="8" xfId="0" applyFont="1" applyFill="1" applyBorder="1" applyAlignment="1" applyProtection="1">
      <alignment horizontal="center" vertical="center" wrapText="1"/>
      <protection locked="0"/>
    </xf>
    <xf numFmtId="0" fontId="49" fillId="0" borderId="0" xfId="0" applyFont="1" applyAlignment="1" applyProtection="1">
      <alignment vertical="center"/>
      <protection locked="0"/>
    </xf>
    <xf numFmtId="0" fontId="50" fillId="0" borderId="0" xfId="0" applyFont="1" applyAlignment="1" applyProtection="1">
      <alignment vertical="center"/>
      <protection locked="0"/>
    </xf>
    <xf numFmtId="0" fontId="20" fillId="0" borderId="0" xfId="0" applyFont="1" applyAlignment="1" applyProtection="1">
      <alignment vertical="center"/>
      <protection locked="0"/>
    </xf>
    <xf numFmtId="3" fontId="32" fillId="37" borderId="55" xfId="0" applyNumberFormat="1" applyFont="1" applyFill="1" applyBorder="1" applyAlignment="1">
      <alignment horizontal="center" vertical="center" wrapText="1"/>
    </xf>
    <xf numFmtId="3" fontId="32" fillId="37" borderId="54" xfId="0" applyNumberFormat="1" applyFont="1" applyFill="1" applyBorder="1" applyAlignment="1">
      <alignment horizontal="center" vertical="center" wrapText="1"/>
    </xf>
    <xf numFmtId="0" fontId="32" fillId="37" borderId="55" xfId="0" applyFont="1" applyFill="1" applyBorder="1" applyAlignment="1">
      <alignment horizontal="center" vertical="center" wrapText="1"/>
    </xf>
    <xf numFmtId="0" fontId="51" fillId="0" borderId="0" xfId="0" applyFont="1" applyAlignment="1" applyProtection="1">
      <alignment vertical="center"/>
      <protection locked="0"/>
    </xf>
    <xf numFmtId="10" fontId="34" fillId="27" borderId="4" xfId="0" applyNumberFormat="1" applyFont="1" applyFill="1" applyBorder="1" applyAlignment="1">
      <alignment horizontal="center" vertical="center" wrapText="1"/>
    </xf>
    <xf numFmtId="10" fontId="34" fillId="27" borderId="7" xfId="0" applyNumberFormat="1" applyFont="1" applyFill="1" applyBorder="1" applyAlignment="1">
      <alignment horizontal="center" vertical="center" wrapText="1"/>
    </xf>
    <xf numFmtId="10" fontId="32" fillId="3" borderId="4" xfId="0" applyNumberFormat="1" applyFont="1" applyFill="1" applyBorder="1" applyAlignment="1">
      <alignment horizontal="center" vertical="center" wrapText="1"/>
    </xf>
    <xf numFmtId="10" fontId="32" fillId="3" borderId="7" xfId="0" applyNumberFormat="1" applyFont="1" applyFill="1" applyBorder="1" applyAlignment="1">
      <alignment horizontal="center" vertical="center" wrapText="1"/>
    </xf>
    <xf numFmtId="0" fontId="37" fillId="4" borderId="35" xfId="0" applyFont="1" applyFill="1" applyBorder="1" applyAlignment="1" applyProtection="1">
      <alignment horizontal="center" vertical="center" wrapText="1"/>
      <protection locked="0"/>
    </xf>
    <xf numFmtId="0" fontId="37" fillId="4" borderId="32" xfId="0" applyFont="1" applyFill="1" applyBorder="1" applyAlignment="1" applyProtection="1">
      <alignment horizontal="center" vertical="center" wrapText="1"/>
      <protection locked="0"/>
    </xf>
    <xf numFmtId="0" fontId="37" fillId="4" borderId="28" xfId="0" applyFont="1" applyFill="1" applyBorder="1" applyAlignment="1" applyProtection="1">
      <alignment horizontal="center" vertical="center" wrapText="1"/>
      <protection locked="0"/>
    </xf>
    <xf numFmtId="0" fontId="30" fillId="6" borderId="34" xfId="0" applyFont="1" applyFill="1" applyBorder="1" applyAlignment="1" applyProtection="1">
      <alignment horizontal="center" vertical="center"/>
      <protection locked="0"/>
    </xf>
    <xf numFmtId="0" fontId="30" fillId="6" borderId="1" xfId="0" applyFont="1" applyFill="1" applyBorder="1" applyAlignment="1" applyProtection="1">
      <alignment horizontal="center" vertical="center"/>
      <protection locked="0"/>
    </xf>
    <xf numFmtId="0" fontId="39" fillId="15" borderId="31" xfId="0" applyFont="1" applyFill="1" applyBorder="1" applyAlignment="1" applyProtection="1">
      <alignment horizontal="center" vertical="center" wrapText="1"/>
      <protection locked="0"/>
    </xf>
    <xf numFmtId="0" fontId="39" fillId="15" borderId="32" xfId="0" applyFont="1" applyFill="1" applyBorder="1" applyAlignment="1" applyProtection="1">
      <alignment horizontal="center" vertical="center" wrapText="1"/>
      <protection locked="0"/>
    </xf>
    <xf numFmtId="10" fontId="32" fillId="3" borderId="49" xfId="0" applyNumberFormat="1" applyFont="1" applyFill="1" applyBorder="1" applyAlignment="1" applyProtection="1">
      <alignment horizontal="center" vertical="center" wrapText="1"/>
      <protection hidden="1"/>
    </xf>
    <xf numFmtId="10" fontId="32" fillId="3" borderId="7" xfId="0" applyNumberFormat="1" applyFont="1" applyFill="1" applyBorder="1" applyAlignment="1" applyProtection="1">
      <alignment horizontal="center" vertical="center" wrapText="1"/>
      <protection hidden="1"/>
    </xf>
    <xf numFmtId="0" fontId="35" fillId="5" borderId="8" xfId="0" applyFont="1" applyFill="1" applyBorder="1" applyAlignment="1" applyProtection="1">
      <alignment horizontal="center" vertical="center" wrapText="1"/>
      <protection locked="0"/>
    </xf>
    <xf numFmtId="0" fontId="35" fillId="5" borderId="12" xfId="0" applyFont="1" applyFill="1" applyBorder="1" applyAlignment="1" applyProtection="1">
      <alignment horizontal="center" vertical="center" wrapText="1"/>
      <protection locked="0"/>
    </xf>
    <xf numFmtId="164" fontId="38" fillId="0" borderId="10" xfId="1" applyNumberFormat="1" applyFont="1" applyFill="1" applyBorder="1" applyAlignment="1" applyProtection="1">
      <alignment horizontal="center" vertical="center" wrapText="1"/>
      <protection locked="0"/>
    </xf>
    <xf numFmtId="164" fontId="38" fillId="0" borderId="29" xfId="1" applyNumberFormat="1" applyFont="1" applyFill="1" applyBorder="1" applyAlignment="1" applyProtection="1">
      <alignment horizontal="center" vertical="center" wrapText="1"/>
      <protection locked="0"/>
    </xf>
    <xf numFmtId="164" fontId="38" fillId="0" borderId="1" xfId="1" applyNumberFormat="1" applyFont="1" applyFill="1" applyBorder="1" applyAlignment="1" applyProtection="1">
      <alignment horizontal="center" vertical="center" wrapText="1"/>
      <protection locked="0"/>
    </xf>
    <xf numFmtId="164" fontId="38" fillId="0" borderId="30" xfId="1" applyNumberFormat="1" applyFont="1" applyFill="1" applyBorder="1" applyAlignment="1" applyProtection="1">
      <alignment horizontal="center" vertical="center" wrapText="1"/>
      <protection locked="0"/>
    </xf>
    <xf numFmtId="0" fontId="30" fillId="20" borderId="35" xfId="0" applyFont="1" applyFill="1" applyBorder="1" applyAlignment="1" applyProtection="1">
      <alignment horizontal="center" vertical="center" wrapText="1"/>
      <protection locked="0"/>
    </xf>
    <xf numFmtId="0" fontId="30" fillId="20" borderId="32" xfId="0" applyFont="1" applyFill="1" applyBorder="1" applyAlignment="1" applyProtection="1">
      <alignment horizontal="center" vertical="center" wrapText="1"/>
      <protection locked="0"/>
    </xf>
    <xf numFmtId="0" fontId="30" fillId="20" borderId="42" xfId="0" applyFont="1" applyFill="1" applyBorder="1" applyAlignment="1" applyProtection="1">
      <alignment horizontal="center" vertical="center" wrapText="1"/>
      <protection locked="0"/>
    </xf>
    <xf numFmtId="164" fontId="38" fillId="0" borderId="33" xfId="1" applyNumberFormat="1" applyFont="1" applyFill="1" applyBorder="1" applyAlignment="1" applyProtection="1">
      <alignment horizontal="center" vertical="center" wrapText="1"/>
      <protection locked="0"/>
    </xf>
    <xf numFmtId="164" fontId="38" fillId="0" borderId="27" xfId="1" applyNumberFormat="1" applyFont="1" applyFill="1" applyBorder="1" applyAlignment="1" applyProtection="1">
      <alignment horizontal="center" vertical="center" wrapText="1"/>
      <protection locked="0"/>
    </xf>
    <xf numFmtId="164" fontId="38" fillId="0" borderId="34" xfId="1" applyNumberFormat="1" applyFont="1" applyFill="1" applyBorder="1" applyAlignment="1" applyProtection="1">
      <alignment horizontal="center" vertical="center" wrapText="1"/>
      <protection locked="0"/>
    </xf>
    <xf numFmtId="164" fontId="38" fillId="0" borderId="28" xfId="1" applyNumberFormat="1" applyFont="1" applyFill="1" applyBorder="1" applyAlignment="1" applyProtection="1">
      <alignment horizontal="center" vertical="center" wrapText="1"/>
      <protection locked="0"/>
    </xf>
    <xf numFmtId="0" fontId="35" fillId="7" borderId="35" xfId="0" applyFont="1" applyFill="1" applyBorder="1" applyAlignment="1" applyProtection="1">
      <alignment horizontal="center" vertical="center"/>
      <protection locked="0"/>
    </xf>
    <xf numFmtId="0" fontId="35" fillId="7" borderId="32" xfId="0" applyFont="1" applyFill="1" applyBorder="1" applyAlignment="1" applyProtection="1">
      <alignment horizontal="center" vertical="center"/>
      <protection locked="0"/>
    </xf>
    <xf numFmtId="0" fontId="35" fillId="7" borderId="36" xfId="0" applyFont="1" applyFill="1" applyBorder="1" applyAlignment="1" applyProtection="1">
      <alignment horizontal="center" vertical="center"/>
      <protection locked="0"/>
    </xf>
    <xf numFmtId="10" fontId="37" fillId="6" borderId="33" xfId="0" applyNumberFormat="1" applyFont="1" applyFill="1" applyBorder="1" applyAlignment="1">
      <alignment horizontal="center" vertical="center"/>
    </xf>
    <xf numFmtId="10" fontId="37" fillId="6" borderId="34" xfId="0" applyNumberFormat="1" applyFont="1" applyFill="1" applyBorder="1" applyAlignment="1">
      <alignment horizontal="center" vertical="center"/>
    </xf>
    <xf numFmtId="10" fontId="37" fillId="6" borderId="8" xfId="0" applyNumberFormat="1" applyFont="1" applyFill="1" applyBorder="1" applyAlignment="1">
      <alignment horizontal="center" vertical="center"/>
    </xf>
    <xf numFmtId="10" fontId="37" fillId="6" borderId="12" xfId="0" applyNumberFormat="1" applyFont="1" applyFill="1" applyBorder="1" applyAlignment="1">
      <alignment horizontal="center" vertical="center"/>
    </xf>
    <xf numFmtId="10" fontId="34" fillId="10" borderId="12" xfId="1" applyNumberFormat="1" applyFont="1" applyFill="1" applyBorder="1" applyAlignment="1">
      <alignment horizontal="center" vertical="center" wrapText="1"/>
    </xf>
    <xf numFmtId="10" fontId="34" fillId="10" borderId="43" xfId="1" applyNumberFormat="1" applyFont="1" applyFill="1" applyBorder="1" applyAlignment="1">
      <alignment horizontal="center" vertical="center" wrapText="1"/>
    </xf>
    <xf numFmtId="165" fontId="32" fillId="3" borderId="49" xfId="0" applyNumberFormat="1" applyFont="1" applyFill="1" applyBorder="1" applyAlignment="1" applyProtection="1">
      <alignment horizontal="center" vertical="center" wrapText="1"/>
      <protection hidden="1"/>
    </xf>
    <xf numFmtId="165" fontId="32" fillId="3" borderId="7" xfId="0" applyNumberFormat="1" applyFont="1" applyFill="1" applyBorder="1" applyAlignment="1" applyProtection="1">
      <alignment horizontal="center" vertical="center" wrapText="1"/>
      <protection hidden="1"/>
    </xf>
    <xf numFmtId="0" fontId="25" fillId="24" borderId="56" xfId="0" applyFont="1" applyFill="1" applyBorder="1" applyAlignment="1">
      <alignment vertical="center" wrapText="1"/>
    </xf>
    <xf numFmtId="0" fontId="25" fillId="24" borderId="57" xfId="0" applyFont="1" applyFill="1" applyBorder="1" applyAlignment="1">
      <alignment vertical="center" wrapText="1"/>
    </xf>
    <xf numFmtId="10" fontId="32" fillId="3" borderId="25" xfId="0" applyNumberFormat="1" applyFont="1" applyFill="1" applyBorder="1" applyAlignment="1">
      <alignment horizontal="center" vertical="center" wrapText="1"/>
    </xf>
    <xf numFmtId="10" fontId="32" fillId="3" borderId="26" xfId="0" applyNumberFormat="1" applyFont="1" applyFill="1" applyBorder="1" applyAlignment="1">
      <alignment horizontal="center" vertical="center" wrapText="1"/>
    </xf>
    <xf numFmtId="10" fontId="34" fillId="22" borderId="43" xfId="1" applyNumberFormat="1" applyFont="1" applyFill="1" applyBorder="1" applyAlignment="1">
      <alignment horizontal="center" vertical="center" wrapText="1"/>
    </xf>
    <xf numFmtId="164" fontId="32" fillId="3" borderId="4" xfId="0" applyNumberFormat="1" applyFont="1" applyFill="1" applyBorder="1" applyAlignment="1">
      <alignment horizontal="center" vertical="center" wrapText="1"/>
    </xf>
    <xf numFmtId="164" fontId="32" fillId="3" borderId="7" xfId="0" applyNumberFormat="1" applyFont="1" applyFill="1" applyBorder="1" applyAlignment="1">
      <alignment horizontal="center" vertical="center" wrapText="1"/>
    </xf>
    <xf numFmtId="0" fontId="25" fillId="30" borderId="56" xfId="0" applyFont="1" applyFill="1" applyBorder="1" applyAlignment="1">
      <alignment vertical="center" wrapText="1"/>
    </xf>
    <xf numFmtId="0" fontId="25" fillId="30" borderId="57" xfId="0" applyFont="1" applyFill="1" applyBorder="1" applyAlignment="1">
      <alignment vertical="center" wrapText="1"/>
    </xf>
    <xf numFmtId="164" fontId="38" fillId="9" borderId="25" xfId="1" applyNumberFormat="1" applyFont="1" applyFill="1" applyBorder="1" applyAlignment="1" applyProtection="1">
      <alignment horizontal="center" vertical="center" wrapText="1"/>
      <protection locked="0"/>
    </xf>
    <xf numFmtId="164" fontId="38" fillId="9" borderId="10" xfId="1" applyNumberFormat="1" applyFont="1" applyFill="1" applyBorder="1" applyAlignment="1" applyProtection="1">
      <alignment horizontal="center" vertical="center" wrapText="1"/>
      <protection locked="0"/>
    </xf>
    <xf numFmtId="164" fontId="38" fillId="9" borderId="29" xfId="1" applyNumberFormat="1" applyFont="1" applyFill="1" applyBorder="1" applyAlignment="1" applyProtection="1">
      <alignment horizontal="center" vertical="center" wrapText="1"/>
      <protection locked="0"/>
    </xf>
    <xf numFmtId="164" fontId="38" fillId="9" borderId="26" xfId="1" applyNumberFormat="1" applyFont="1" applyFill="1" applyBorder="1" applyAlignment="1" applyProtection="1">
      <alignment horizontal="center" vertical="center" wrapText="1"/>
      <protection locked="0"/>
    </xf>
    <xf numFmtId="164" fontId="38" fillId="9" borderId="1" xfId="1" applyNumberFormat="1" applyFont="1" applyFill="1" applyBorder="1" applyAlignment="1" applyProtection="1">
      <alignment horizontal="center" vertical="center" wrapText="1"/>
      <protection locked="0"/>
    </xf>
    <xf numFmtId="164" fontId="38" fillId="9" borderId="30" xfId="1" applyNumberFormat="1" applyFont="1" applyFill="1" applyBorder="1" applyAlignment="1" applyProtection="1">
      <alignment horizontal="center" vertical="center" wrapText="1"/>
      <protection locked="0"/>
    </xf>
    <xf numFmtId="3" fontId="41" fillId="9" borderId="11" xfId="0" applyNumberFormat="1" applyFont="1" applyFill="1" applyBorder="1" applyAlignment="1" applyProtection="1">
      <alignment horizontal="center" vertical="center" wrapText="1"/>
      <protection locked="0"/>
    </xf>
    <xf numFmtId="3" fontId="41" fillId="9" borderId="14" xfId="0" applyNumberFormat="1" applyFont="1" applyFill="1" applyBorder="1" applyAlignment="1" applyProtection="1">
      <alignment horizontal="center" vertical="center" wrapText="1"/>
      <protection locked="0"/>
    </xf>
    <xf numFmtId="0" fontId="23" fillId="0" borderId="8" xfId="0" applyFont="1" applyBorder="1" applyAlignment="1" applyProtection="1">
      <alignment horizontal="center" vertical="center" wrapText="1"/>
      <protection locked="0"/>
    </xf>
    <xf numFmtId="0" fontId="23" fillId="0" borderId="15" xfId="0" applyFont="1" applyBorder="1" applyAlignment="1" applyProtection="1">
      <alignment horizontal="center" vertical="center" wrapText="1"/>
      <protection locked="0"/>
    </xf>
    <xf numFmtId="0" fontId="23" fillId="0" borderId="12" xfId="0" applyFont="1" applyBorder="1" applyAlignment="1" applyProtection="1">
      <alignment horizontal="center" vertical="center" wrapText="1"/>
      <protection locked="0"/>
    </xf>
    <xf numFmtId="0" fontId="29" fillId="19" borderId="16" xfId="0" applyFont="1" applyFill="1" applyBorder="1" applyAlignment="1" applyProtection="1">
      <alignment horizontal="center" vertical="center" wrapText="1"/>
      <protection locked="0"/>
    </xf>
    <xf numFmtId="0" fontId="29" fillId="19" borderId="17" xfId="0" applyFont="1" applyFill="1" applyBorder="1" applyAlignment="1" applyProtection="1">
      <alignment horizontal="center" vertical="center" wrapText="1"/>
      <protection locked="0"/>
    </xf>
    <xf numFmtId="0" fontId="27" fillId="9" borderId="9" xfId="0" applyFont="1" applyFill="1" applyBorder="1" applyAlignment="1" applyProtection="1">
      <alignment horizontal="justify" vertical="center" wrapText="1"/>
      <protection locked="0"/>
    </xf>
    <xf numFmtId="0" fontId="27" fillId="9" borderId="13" xfId="0" applyFont="1" applyFill="1" applyBorder="1" applyAlignment="1" applyProtection="1">
      <alignment horizontal="justify" vertical="center" wrapText="1"/>
      <protection locked="0"/>
    </xf>
    <xf numFmtId="0" fontId="27" fillId="9" borderId="4" xfId="0" applyFont="1" applyFill="1" applyBorder="1" applyAlignment="1" applyProtection="1">
      <alignment horizontal="justify" vertical="center" wrapText="1"/>
      <protection locked="0"/>
    </xf>
    <xf numFmtId="0" fontId="27" fillId="9" borderId="7" xfId="0" applyFont="1" applyFill="1" applyBorder="1" applyAlignment="1" applyProtection="1">
      <alignment horizontal="justify" vertical="center" wrapText="1"/>
      <protection locked="0"/>
    </xf>
    <xf numFmtId="10" fontId="27" fillId="0" borderId="38" xfId="1" applyNumberFormat="1" applyFont="1" applyFill="1" applyBorder="1" applyAlignment="1" applyProtection="1">
      <alignment horizontal="center" vertical="center" wrapText="1"/>
      <protection locked="0"/>
    </xf>
    <xf numFmtId="10" fontId="27" fillId="0" borderId="18" xfId="1" applyNumberFormat="1" applyFont="1" applyFill="1" applyBorder="1" applyAlignment="1" applyProtection="1">
      <alignment horizontal="center" vertical="center" wrapText="1"/>
      <protection locked="0"/>
    </xf>
    <xf numFmtId="3" fontId="41" fillId="13" borderId="18" xfId="0" applyNumberFormat="1" applyFont="1" applyFill="1" applyBorder="1" applyAlignment="1" applyProtection="1">
      <alignment horizontal="center" vertical="center" wrapText="1"/>
      <protection locked="0"/>
    </xf>
    <xf numFmtId="3" fontId="41" fillId="13" borderId="44" xfId="0" applyNumberFormat="1" applyFont="1" applyFill="1" applyBorder="1" applyAlignment="1" applyProtection="1">
      <alignment horizontal="center" vertical="center" wrapText="1"/>
      <protection locked="0"/>
    </xf>
    <xf numFmtId="3" fontId="41" fillId="13" borderId="40" xfId="0" applyNumberFormat="1" applyFont="1" applyFill="1" applyBorder="1" applyAlignment="1" applyProtection="1">
      <alignment horizontal="center" vertical="center" wrapText="1"/>
      <protection locked="0"/>
    </xf>
    <xf numFmtId="0" fontId="27" fillId="0" borderId="16" xfId="0" applyFont="1" applyBorder="1" applyAlignment="1" applyProtection="1">
      <alignment horizontal="justify" vertical="center" wrapText="1"/>
      <protection locked="0"/>
    </xf>
    <xf numFmtId="0" fontId="27" fillId="0" borderId="17" xfId="0" applyFont="1" applyBorder="1" applyAlignment="1" applyProtection="1">
      <alignment horizontal="justify" vertical="center" wrapText="1"/>
      <protection locked="0"/>
    </xf>
    <xf numFmtId="3" fontId="41" fillId="13" borderId="38" xfId="0" applyNumberFormat="1" applyFont="1" applyFill="1" applyBorder="1" applyAlignment="1" applyProtection="1">
      <alignment horizontal="center" vertical="center" wrapText="1"/>
      <protection locked="0"/>
    </xf>
    <xf numFmtId="3" fontId="41" fillId="13" borderId="60" xfId="0" applyNumberFormat="1" applyFont="1" applyFill="1" applyBorder="1" applyAlignment="1" applyProtection="1">
      <alignment horizontal="center" vertical="center" wrapText="1"/>
      <protection locked="0"/>
    </xf>
    <xf numFmtId="3" fontId="41" fillId="13" borderId="39" xfId="0" applyNumberFormat="1" applyFont="1" applyFill="1" applyBorder="1" applyAlignment="1" applyProtection="1">
      <alignment horizontal="center" vertical="center" wrapText="1"/>
      <protection locked="0"/>
    </xf>
    <xf numFmtId="3" fontId="41" fillId="13" borderId="25" xfId="0" applyNumberFormat="1" applyFont="1" applyFill="1" applyBorder="1" applyAlignment="1" applyProtection="1">
      <alignment horizontal="justify" vertical="center" wrapText="1"/>
      <protection locked="0"/>
    </xf>
    <xf numFmtId="3" fontId="41" fillId="13" borderId="10" xfId="0" applyNumberFormat="1" applyFont="1" applyFill="1" applyBorder="1" applyAlignment="1" applyProtection="1">
      <alignment horizontal="justify" vertical="center" wrapText="1"/>
      <protection locked="0"/>
    </xf>
    <xf numFmtId="3" fontId="41" fillId="13" borderId="27" xfId="0" applyNumberFormat="1" applyFont="1" applyFill="1" applyBorder="1" applyAlignment="1" applyProtection="1">
      <alignment horizontal="justify" vertical="center" wrapText="1"/>
      <protection locked="0"/>
    </xf>
    <xf numFmtId="3" fontId="41" fillId="13" borderId="26" xfId="0" applyNumberFormat="1" applyFont="1" applyFill="1" applyBorder="1" applyAlignment="1" applyProtection="1">
      <alignment horizontal="justify" vertical="center" wrapText="1"/>
      <protection locked="0"/>
    </xf>
    <xf numFmtId="3" fontId="41" fillId="13" borderId="1" xfId="0" applyNumberFormat="1" applyFont="1" applyFill="1" applyBorder="1" applyAlignment="1" applyProtection="1">
      <alignment horizontal="justify" vertical="center" wrapText="1"/>
      <protection locked="0"/>
    </xf>
    <xf numFmtId="3" fontId="41" fillId="13" borderId="28" xfId="0" applyNumberFormat="1" applyFont="1" applyFill="1" applyBorder="1" applyAlignment="1" applyProtection="1">
      <alignment horizontal="justify" vertical="center" wrapText="1"/>
      <protection locked="0"/>
    </xf>
    <xf numFmtId="0" fontId="27" fillId="0" borderId="3" xfId="0" applyFont="1" applyBorder="1" applyAlignment="1" applyProtection="1">
      <alignment horizontal="justify" vertical="center" wrapText="1"/>
      <protection locked="0"/>
    </xf>
    <xf numFmtId="0" fontId="27" fillId="0" borderId="6" xfId="0" applyFont="1" applyBorder="1" applyAlignment="1" applyProtection="1">
      <alignment horizontal="justify" vertical="center" wrapText="1"/>
      <protection locked="0"/>
    </xf>
    <xf numFmtId="0" fontId="23" fillId="19" borderId="16" xfId="0" applyFont="1" applyFill="1" applyBorder="1" applyAlignment="1" applyProtection="1">
      <alignment horizontal="center" vertical="center" wrapText="1"/>
      <protection locked="0"/>
    </xf>
    <xf numFmtId="0" fontId="23" fillId="19" borderId="17" xfId="0" applyFont="1" applyFill="1" applyBorder="1" applyAlignment="1" applyProtection="1">
      <alignment horizontal="center" vertical="center" wrapText="1"/>
      <protection locked="0"/>
    </xf>
    <xf numFmtId="0" fontId="28" fillId="17" borderId="50" xfId="5" applyFont="1" applyFill="1" applyBorder="1" applyAlignment="1">
      <alignment horizontal="center" vertical="center" wrapText="1" shrinkToFit="1"/>
    </xf>
    <xf numFmtId="0" fontId="28" fillId="17" borderId="51" xfId="5" applyFont="1" applyFill="1" applyBorder="1" applyAlignment="1">
      <alignment horizontal="center" vertical="center" wrapText="1" shrinkToFit="1"/>
    </xf>
    <xf numFmtId="0" fontId="28" fillId="17" borderId="52" xfId="5" applyFont="1" applyFill="1" applyBorder="1" applyAlignment="1">
      <alignment horizontal="center" vertical="center" wrapText="1" shrinkToFit="1"/>
    </xf>
    <xf numFmtId="0" fontId="29" fillId="19" borderId="9" xfId="0" applyFont="1" applyFill="1" applyBorder="1" applyAlignment="1" applyProtection="1">
      <alignment horizontal="center" vertical="center" wrapText="1"/>
      <protection locked="0"/>
    </xf>
    <xf numFmtId="0" fontId="29" fillId="19" borderId="13" xfId="0" applyFont="1" applyFill="1" applyBorder="1" applyAlignment="1" applyProtection="1">
      <alignment horizontal="center" vertical="center" wrapText="1"/>
      <protection locked="0"/>
    </xf>
    <xf numFmtId="0" fontId="27" fillId="0" borderId="9" xfId="0" applyFont="1" applyBorder="1" applyAlignment="1" applyProtection="1">
      <alignment horizontal="justify" vertical="center" wrapText="1"/>
      <protection locked="0"/>
    </xf>
    <xf numFmtId="0" fontId="27" fillId="0" borderId="13" xfId="0" applyFont="1" applyBorder="1" applyAlignment="1" applyProtection="1">
      <alignment horizontal="justify" vertical="center" wrapText="1"/>
      <protection locked="0"/>
    </xf>
    <xf numFmtId="164" fontId="27" fillId="0" borderId="37" xfId="1" applyNumberFormat="1" applyFont="1" applyFill="1" applyBorder="1" applyAlignment="1" applyProtection="1">
      <alignment horizontal="center" vertical="center" wrapText="1"/>
      <protection locked="0"/>
    </xf>
    <xf numFmtId="164" fontId="27" fillId="0" borderId="18" xfId="1" applyNumberFormat="1" applyFont="1" applyFill="1" applyBorder="1" applyAlignment="1" applyProtection="1">
      <alignment horizontal="center" vertical="center" wrapText="1"/>
      <protection locked="0"/>
    </xf>
    <xf numFmtId="0" fontId="23" fillId="0" borderId="0" xfId="0" applyFont="1" applyAlignment="1" applyProtection="1">
      <alignment horizontal="center" vertical="center" wrapText="1" shrinkToFit="1"/>
      <protection locked="0"/>
    </xf>
    <xf numFmtId="0" fontId="44" fillId="9" borderId="0" xfId="0" applyFont="1" applyFill="1" applyAlignment="1" applyProtection="1">
      <alignment horizontal="left" vertical="center"/>
      <protection locked="0"/>
    </xf>
    <xf numFmtId="0" fontId="44" fillId="9" borderId="0" xfId="0" applyFont="1" applyFill="1" applyAlignment="1" applyProtection="1">
      <alignment horizontal="center" vertical="center"/>
      <protection locked="0"/>
    </xf>
    <xf numFmtId="0" fontId="23" fillId="18" borderId="27" xfId="0" applyFont="1" applyFill="1" applyBorder="1" applyAlignment="1" applyProtection="1">
      <alignment horizontal="center" vertical="center" wrapText="1"/>
      <protection locked="0"/>
    </xf>
    <xf numFmtId="0" fontId="23" fillId="18" borderId="41" xfId="0" applyFont="1" applyFill="1" applyBorder="1" applyAlignment="1" applyProtection="1">
      <alignment horizontal="center" vertical="center" wrapText="1"/>
      <protection locked="0"/>
    </xf>
    <xf numFmtId="0" fontId="23" fillId="18" borderId="28" xfId="0" applyFont="1" applyFill="1" applyBorder="1" applyAlignment="1" applyProtection="1">
      <alignment horizontal="center" vertical="center" wrapText="1"/>
      <protection locked="0"/>
    </xf>
    <xf numFmtId="0" fontId="37" fillId="8" borderId="33" xfId="0" applyFont="1" applyFill="1" applyBorder="1" applyAlignment="1" applyProtection="1">
      <alignment horizontal="center" vertical="center"/>
      <protection locked="0"/>
    </xf>
    <xf numFmtId="0" fontId="37" fillId="8" borderId="10" xfId="0" applyFont="1" applyFill="1" applyBorder="1" applyAlignment="1" applyProtection="1">
      <alignment horizontal="center" vertical="center"/>
      <protection locked="0"/>
    </xf>
    <xf numFmtId="0" fontId="37" fillId="8" borderId="27" xfId="0" applyFont="1" applyFill="1" applyBorder="1" applyAlignment="1" applyProtection="1">
      <alignment horizontal="center" vertical="center"/>
      <protection locked="0"/>
    </xf>
    <xf numFmtId="0" fontId="35" fillId="7" borderId="33" xfId="0" applyFont="1" applyFill="1" applyBorder="1" applyAlignment="1" applyProtection="1">
      <alignment horizontal="center" vertical="center"/>
      <protection locked="0"/>
    </xf>
    <xf numFmtId="0" fontId="35" fillId="7" borderId="10" xfId="0" applyFont="1" applyFill="1" applyBorder="1" applyAlignment="1" applyProtection="1">
      <alignment horizontal="center" vertical="center"/>
      <protection locked="0"/>
    </xf>
    <xf numFmtId="0" fontId="35" fillId="7" borderId="27" xfId="0" applyFont="1" applyFill="1" applyBorder="1" applyAlignment="1" applyProtection="1">
      <alignment horizontal="center" vertical="center"/>
      <protection locked="0"/>
    </xf>
    <xf numFmtId="0" fontId="39" fillId="13" borderId="1" xfId="0" applyFont="1" applyFill="1" applyBorder="1" applyAlignment="1" applyProtection="1">
      <alignment horizontal="center" vertical="center"/>
      <protection locked="0"/>
    </xf>
    <xf numFmtId="0" fontId="39" fillId="13" borderId="28" xfId="0" applyFont="1" applyFill="1" applyBorder="1" applyAlignment="1" applyProtection="1">
      <alignment horizontal="center" vertical="center"/>
      <protection locked="0"/>
    </xf>
    <xf numFmtId="0" fontId="37" fillId="4" borderId="34" xfId="0" applyFont="1" applyFill="1" applyBorder="1" applyAlignment="1" applyProtection="1">
      <alignment horizontal="center" vertical="center" wrapText="1"/>
      <protection locked="0"/>
    </xf>
    <xf numFmtId="0" fontId="37" fillId="4" borderId="1" xfId="0" applyFont="1" applyFill="1" applyBorder="1" applyAlignment="1" applyProtection="1">
      <alignment horizontal="center" vertical="center" wrapText="1"/>
      <protection locked="0"/>
    </xf>
    <xf numFmtId="0" fontId="39" fillId="15" borderId="36" xfId="0" applyFont="1" applyFill="1" applyBorder="1" applyAlignment="1" applyProtection="1">
      <alignment horizontal="center" vertical="center" wrapText="1"/>
      <protection locked="0"/>
    </xf>
    <xf numFmtId="0" fontId="37" fillId="17" borderId="47" xfId="5" applyFont="1" applyFill="1" applyBorder="1" applyAlignment="1">
      <alignment horizontal="center" vertical="center" wrapText="1" shrinkToFit="1"/>
    </xf>
    <xf numFmtId="0" fontId="37" fillId="17" borderId="0" xfId="5" applyFont="1" applyFill="1" applyAlignment="1">
      <alignment horizontal="center" vertical="center" wrapText="1" shrinkToFit="1"/>
    </xf>
    <xf numFmtId="0" fontId="37" fillId="17" borderId="41" xfId="5" applyFont="1" applyFill="1" applyBorder="1" applyAlignment="1">
      <alignment horizontal="center" vertical="center" wrapText="1" shrinkToFit="1"/>
    </xf>
    <xf numFmtId="0" fontId="46" fillId="6" borderId="0" xfId="0" applyFont="1" applyFill="1" applyAlignment="1" applyProtection="1">
      <alignment horizontal="center" vertical="center"/>
      <protection locked="0"/>
    </xf>
    <xf numFmtId="0" fontId="30" fillId="21" borderId="0" xfId="0" applyFont="1" applyFill="1" applyAlignment="1" applyProtection="1">
      <alignment horizontal="center" vertical="center" wrapText="1"/>
      <protection locked="0"/>
    </xf>
    <xf numFmtId="0" fontId="30" fillId="21" borderId="0" xfId="0" applyFont="1" applyFill="1" applyAlignment="1" applyProtection="1">
      <alignment horizontal="center" vertical="center"/>
      <protection locked="0"/>
    </xf>
    <xf numFmtId="0" fontId="29" fillId="19" borderId="20" xfId="0" applyFont="1" applyFill="1" applyBorder="1" applyAlignment="1" applyProtection="1">
      <alignment horizontal="center" vertical="center" wrapText="1"/>
      <protection locked="0"/>
    </xf>
    <xf numFmtId="0" fontId="27" fillId="0" borderId="20" xfId="0" applyFont="1" applyBorder="1" applyAlignment="1" applyProtection="1">
      <alignment horizontal="justify" vertical="center" wrapText="1"/>
      <protection locked="0"/>
    </xf>
    <xf numFmtId="0" fontId="27" fillId="0" borderId="19" xfId="0" applyFont="1" applyBorder="1" applyAlignment="1" applyProtection="1">
      <alignment horizontal="justify" vertical="center" wrapText="1"/>
      <protection locked="0"/>
    </xf>
    <xf numFmtId="0" fontId="25" fillId="30" borderId="8" xfId="0" applyFont="1" applyFill="1" applyBorder="1" applyAlignment="1">
      <alignment vertical="center" wrapText="1"/>
    </xf>
    <xf numFmtId="0" fontId="25" fillId="30" borderId="59" xfId="0" applyFont="1" applyFill="1" applyBorder="1" applyAlignment="1">
      <alignment vertical="center" wrapText="1"/>
    </xf>
    <xf numFmtId="0" fontId="25" fillId="24" borderId="8" xfId="0" applyFont="1" applyFill="1" applyBorder="1" applyAlignment="1">
      <alignment vertical="center" wrapText="1"/>
    </xf>
    <xf numFmtId="0" fontId="25" fillId="24" borderId="59" xfId="0" applyFont="1" applyFill="1" applyBorder="1" applyAlignment="1">
      <alignment vertical="center" wrapText="1"/>
    </xf>
    <xf numFmtId="0" fontId="25" fillId="24" borderId="58" xfId="0" applyFont="1" applyFill="1" applyBorder="1" applyAlignment="1">
      <alignment vertical="center" wrapText="1"/>
    </xf>
    <xf numFmtId="0" fontId="25" fillId="24" borderId="15" xfId="0" applyFont="1" applyFill="1" applyBorder="1" applyAlignment="1">
      <alignment vertical="center" wrapText="1"/>
    </xf>
    <xf numFmtId="0" fontId="25" fillId="30" borderId="58" xfId="0" applyFont="1" applyFill="1" applyBorder="1" applyAlignment="1">
      <alignment vertical="center" wrapText="1"/>
    </xf>
    <xf numFmtId="0" fontId="25" fillId="30" borderId="15" xfId="0" applyFont="1" applyFill="1" applyBorder="1" applyAlignment="1">
      <alignment vertical="center" wrapText="1"/>
    </xf>
    <xf numFmtId="0" fontId="32" fillId="28" borderId="62" xfId="0" applyFont="1" applyFill="1" applyBorder="1" applyAlignment="1" applyProtection="1">
      <alignment horizontal="center" vertical="center" wrapText="1"/>
      <protection locked="0"/>
    </xf>
    <xf numFmtId="0" fontId="32" fillId="28" borderId="63" xfId="0" applyFont="1" applyFill="1" applyBorder="1" applyAlignment="1" applyProtection="1">
      <alignment horizontal="center" vertical="center" wrapText="1"/>
      <protection locked="0"/>
    </xf>
    <xf numFmtId="0" fontId="32" fillId="3" borderId="4" xfId="0" applyFont="1" applyFill="1" applyBorder="1" applyAlignment="1">
      <alignment horizontal="center" vertical="center" wrapText="1"/>
    </xf>
    <xf numFmtId="0" fontId="32" fillId="3" borderId="7" xfId="0" applyFont="1" applyFill="1" applyBorder="1" applyAlignment="1">
      <alignment horizontal="center" vertical="center" wrapText="1"/>
    </xf>
    <xf numFmtId="0" fontId="25" fillId="36" borderId="58" xfId="0" applyFont="1" applyFill="1" applyBorder="1" applyAlignment="1">
      <alignment vertical="center" wrapText="1"/>
    </xf>
    <xf numFmtId="0" fontId="25" fillId="36" borderId="57" xfId="0" applyFont="1" applyFill="1" applyBorder="1" applyAlignment="1">
      <alignment vertical="center" wrapText="1"/>
    </xf>
    <xf numFmtId="0" fontId="25" fillId="36" borderId="15" xfId="0" applyFont="1" applyFill="1" applyBorder="1" applyAlignment="1">
      <alignment vertical="center" wrapText="1"/>
    </xf>
    <xf numFmtId="0" fontId="25" fillId="36" borderId="12" xfId="0" applyFont="1" applyFill="1" applyBorder="1" applyAlignment="1">
      <alignment vertical="center" wrapText="1"/>
    </xf>
    <xf numFmtId="0" fontId="25" fillId="30" borderId="12" xfId="0" applyFont="1" applyFill="1" applyBorder="1" applyAlignment="1">
      <alignment vertical="center" wrapText="1"/>
    </xf>
    <xf numFmtId="0" fontId="23" fillId="0" borderId="0" xfId="0" applyFont="1" applyAlignment="1" applyProtection="1">
      <alignment horizontal="center" vertical="center"/>
      <protection locked="0"/>
    </xf>
    <xf numFmtId="0" fontId="39" fillId="29" borderId="64" xfId="0" applyFont="1" applyFill="1" applyBorder="1" applyAlignment="1" applyProtection="1">
      <alignment horizontal="center" vertical="center" wrapText="1"/>
      <protection locked="0"/>
    </xf>
    <xf numFmtId="0" fontId="39" fillId="29" borderId="64" xfId="0" applyFont="1" applyFill="1" applyBorder="1" applyAlignment="1" applyProtection="1">
      <alignment horizontal="center" vertical="center"/>
      <protection locked="0"/>
    </xf>
    <xf numFmtId="0" fontId="39" fillId="29" borderId="0" xfId="0" applyFont="1" applyFill="1" applyAlignment="1" applyProtection="1">
      <alignment horizontal="center" vertical="center"/>
      <protection locked="0"/>
    </xf>
    <xf numFmtId="0" fontId="35" fillId="0" borderId="61" xfId="0" applyFont="1" applyBorder="1" applyAlignment="1" applyProtection="1">
      <alignment horizontal="center" vertical="center" wrapText="1" shrinkToFit="1"/>
      <protection locked="0"/>
    </xf>
  </cellXfs>
  <cellStyles count="6">
    <cellStyle name="Normal" xfId="0" builtinId="0"/>
    <cellStyle name="Normal 2" xfId="5" xr:uid="{00000000-0005-0000-0000-000001000000}"/>
    <cellStyle name="Normal 3" xfId="2" xr:uid="{00000000-0005-0000-0000-000002000000}"/>
    <cellStyle name="Normal 3 2" xfId="3" xr:uid="{00000000-0005-0000-0000-000003000000}"/>
    <cellStyle name="Porcentaje" xfId="1" builtinId="5"/>
    <cellStyle name="Porcentaje 3" xfId="4" xr:uid="{00000000-0005-0000-0000-000005000000}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850909"/>
      <color rgb="FFBC1097"/>
      <color rgb="FFA8D4A8"/>
      <color rgb="FF1B5542"/>
      <color rgb="FFB0DEBE"/>
      <color rgb="FFE7E5E7"/>
      <color rgb="FFFFEBF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76200</xdr:rowOff>
    </xdr:from>
    <xdr:to>
      <xdr:col>2</xdr:col>
      <xdr:colOff>6248400</xdr:colOff>
      <xdr:row>3</xdr:row>
      <xdr:rowOff>228600</xdr:rowOff>
    </xdr:to>
    <xdr:pic>
      <xdr:nvPicPr>
        <xdr:cNvPr id="21" name="22 Imagen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0" y="76200"/>
          <a:ext cx="12839700" cy="3581400"/>
        </a:xfrm>
        <a:prstGeom prst="rect">
          <a:avLst/>
        </a:prstGeom>
      </xdr:spPr>
    </xdr:pic>
    <xdr:clientData/>
  </xdr:twoCellAnchor>
  <xdr:twoCellAnchor>
    <xdr:from>
      <xdr:col>88</xdr:col>
      <xdr:colOff>2007870</xdr:colOff>
      <xdr:row>6</xdr:row>
      <xdr:rowOff>544830</xdr:rowOff>
    </xdr:from>
    <xdr:to>
      <xdr:col>88</xdr:col>
      <xdr:colOff>2503191</xdr:colOff>
      <xdr:row>7</xdr:row>
      <xdr:rowOff>1026213</xdr:rowOff>
    </xdr:to>
    <xdr:sp macro="" textlink="">
      <xdr:nvSpPr>
        <xdr:cNvPr id="3" name="Flecha abajo 26">
          <a:extLst>
            <a:ext uri="{FF2B5EF4-FFF2-40B4-BE49-F238E27FC236}">
              <a16:creationId xmlns:a16="http://schemas.microsoft.com/office/drawing/2014/main" id="{00000000-0008-0000-0100-000003000000}"/>
            </a:ext>
            <a:ext uri="{147F2762-F138-4A5C-976F-8EAC2B608ADB}">
              <a16:predDERef xmlns:a16="http://schemas.microsoft.com/office/drawing/2014/main" pred="{00000000-0008-0000-0100-000015000000}"/>
            </a:ext>
          </a:extLst>
        </xdr:cNvPr>
        <xdr:cNvSpPr/>
      </xdr:nvSpPr>
      <xdr:spPr>
        <a:xfrm>
          <a:off x="391485120" y="7498080"/>
          <a:ext cx="495321" cy="1624383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80</xdr:col>
      <xdr:colOff>1276350</xdr:colOff>
      <xdr:row>6</xdr:row>
      <xdr:rowOff>499110</xdr:rowOff>
    </xdr:from>
    <xdr:to>
      <xdr:col>80</xdr:col>
      <xdr:colOff>1771671</xdr:colOff>
      <xdr:row>7</xdr:row>
      <xdr:rowOff>980493</xdr:rowOff>
    </xdr:to>
    <xdr:sp macro="" textlink="">
      <xdr:nvSpPr>
        <xdr:cNvPr id="5" name="Flecha abajo 9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362559600" y="7452360"/>
          <a:ext cx="495321" cy="1624383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83</xdr:col>
      <xdr:colOff>1162050</xdr:colOff>
      <xdr:row>6</xdr:row>
      <xdr:rowOff>548121</xdr:rowOff>
    </xdr:from>
    <xdr:to>
      <xdr:col>83</xdr:col>
      <xdr:colOff>2243478</xdr:colOff>
      <xdr:row>7</xdr:row>
      <xdr:rowOff>1261815</xdr:rowOff>
    </xdr:to>
    <xdr:sp macro="" textlink="">
      <xdr:nvSpPr>
        <xdr:cNvPr id="6" name="Flecha abajo 10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373018050" y="7501371"/>
          <a:ext cx="1081428" cy="1856694"/>
        </a:xfrm>
        <a:prstGeom prst="downArrow">
          <a:avLst/>
        </a:prstGeom>
        <a:solidFill>
          <a:schemeClr val="tx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85</xdr:col>
      <xdr:colOff>1100225</xdr:colOff>
      <xdr:row>6</xdr:row>
      <xdr:rowOff>438150</xdr:rowOff>
    </xdr:from>
    <xdr:to>
      <xdr:col>85</xdr:col>
      <xdr:colOff>2191178</xdr:colOff>
      <xdr:row>7</xdr:row>
      <xdr:rowOff>1142319</xdr:rowOff>
    </xdr:to>
    <xdr:sp macro="" textlink="">
      <xdr:nvSpPr>
        <xdr:cNvPr id="7" name="Flecha abajo 11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380004725" y="7391400"/>
          <a:ext cx="1090953" cy="1847169"/>
        </a:xfrm>
        <a:prstGeom prst="downArrow">
          <a:avLst/>
        </a:prstGeom>
        <a:solidFill>
          <a:schemeClr val="tx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89</xdr:col>
      <xdr:colOff>1779270</xdr:colOff>
      <xdr:row>6</xdr:row>
      <xdr:rowOff>506730</xdr:rowOff>
    </xdr:from>
    <xdr:to>
      <xdr:col>89</xdr:col>
      <xdr:colOff>2255541</xdr:colOff>
      <xdr:row>7</xdr:row>
      <xdr:rowOff>988113</xdr:rowOff>
    </xdr:to>
    <xdr:sp macro="" textlink="">
      <xdr:nvSpPr>
        <xdr:cNvPr id="8" name="Flecha abajo 26">
          <a:extLst>
            <a:ext uri="{FF2B5EF4-FFF2-40B4-BE49-F238E27FC236}">
              <a16:creationId xmlns:a16="http://schemas.microsoft.com/office/drawing/2014/main" id="{00000000-0008-0000-0100-000008000000}"/>
            </a:ext>
            <a:ext uri="{147F2762-F138-4A5C-976F-8EAC2B608ADB}">
              <a16:predDERef xmlns:a16="http://schemas.microsoft.com/office/drawing/2014/main" pred="{00000000-0008-0000-0100-000015000000}"/>
            </a:ext>
          </a:extLst>
        </xdr:cNvPr>
        <xdr:cNvSpPr/>
      </xdr:nvSpPr>
      <xdr:spPr>
        <a:xfrm>
          <a:off x="396209520" y="7459980"/>
          <a:ext cx="476271" cy="1624383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A33"/>
  <sheetViews>
    <sheetView topLeftCell="A14" workbookViewId="0">
      <selection activeCell="B9" sqref="B9"/>
    </sheetView>
  </sheetViews>
  <sheetFormatPr baseColWidth="10" defaultColWidth="11" defaultRowHeight="15.75" x14ac:dyDescent="0.25"/>
  <cols>
    <col min="1" max="1" width="23.125" customWidth="1"/>
  </cols>
  <sheetData>
    <row r="1" spans="1:1" x14ac:dyDescent="0.25">
      <c r="A1" s="2" t="s">
        <v>0</v>
      </c>
    </row>
    <row r="2" spans="1:1" x14ac:dyDescent="0.25">
      <c r="A2" s="1" t="s">
        <v>1</v>
      </c>
    </row>
    <row r="3" spans="1:1" x14ac:dyDescent="0.25">
      <c r="A3" s="1" t="s">
        <v>2</v>
      </c>
    </row>
    <row r="4" spans="1:1" x14ac:dyDescent="0.25">
      <c r="A4" s="1" t="s">
        <v>3</v>
      </c>
    </row>
    <row r="5" spans="1:1" x14ac:dyDescent="0.25">
      <c r="A5" s="1" t="s">
        <v>4</v>
      </c>
    </row>
    <row r="6" spans="1:1" x14ac:dyDescent="0.25">
      <c r="A6" s="1" t="s">
        <v>5</v>
      </c>
    </row>
    <row r="7" spans="1:1" x14ac:dyDescent="0.25">
      <c r="A7" s="1" t="s">
        <v>6</v>
      </c>
    </row>
    <row r="8" spans="1:1" x14ac:dyDescent="0.25">
      <c r="A8" s="1" t="s">
        <v>7</v>
      </c>
    </row>
    <row r="9" spans="1:1" x14ac:dyDescent="0.25">
      <c r="A9" s="1" t="s">
        <v>8</v>
      </c>
    </row>
    <row r="10" spans="1:1" x14ac:dyDescent="0.25">
      <c r="A10" s="1" t="s">
        <v>9</v>
      </c>
    </row>
    <row r="11" spans="1:1" x14ac:dyDescent="0.25">
      <c r="A11" s="1" t="s">
        <v>10</v>
      </c>
    </row>
    <row r="12" spans="1:1" x14ac:dyDescent="0.25">
      <c r="A12" s="1" t="s">
        <v>11</v>
      </c>
    </row>
    <row r="13" spans="1:1" x14ac:dyDescent="0.25">
      <c r="A13" s="1" t="s">
        <v>12</v>
      </c>
    </row>
    <row r="14" spans="1:1" x14ac:dyDescent="0.25">
      <c r="A14" s="1" t="s">
        <v>13</v>
      </c>
    </row>
    <row r="15" spans="1:1" x14ac:dyDescent="0.25">
      <c r="A15" s="1" t="s">
        <v>14</v>
      </c>
    </row>
    <row r="16" spans="1:1" x14ac:dyDescent="0.25">
      <c r="A16" s="1" t="s">
        <v>15</v>
      </c>
    </row>
    <row r="17" spans="1:1" x14ac:dyDescent="0.25">
      <c r="A17" s="1" t="s">
        <v>16</v>
      </c>
    </row>
    <row r="18" spans="1:1" x14ac:dyDescent="0.25">
      <c r="A18" s="1" t="s">
        <v>17</v>
      </c>
    </row>
    <row r="19" spans="1:1" x14ac:dyDescent="0.25">
      <c r="A19" s="1" t="s">
        <v>18</v>
      </c>
    </row>
    <row r="20" spans="1:1" x14ac:dyDescent="0.25">
      <c r="A20" s="1" t="s">
        <v>19</v>
      </c>
    </row>
    <row r="21" spans="1:1" x14ac:dyDescent="0.25">
      <c r="A21" s="1" t="s">
        <v>20</v>
      </c>
    </row>
    <row r="22" spans="1:1" x14ac:dyDescent="0.25">
      <c r="A22" s="1" t="s">
        <v>21</v>
      </c>
    </row>
    <row r="23" spans="1:1" x14ac:dyDescent="0.25">
      <c r="A23" s="1" t="s">
        <v>22</v>
      </c>
    </row>
    <row r="24" spans="1:1" x14ac:dyDescent="0.25">
      <c r="A24" s="1" t="s">
        <v>23</v>
      </c>
    </row>
    <row r="25" spans="1:1" x14ac:dyDescent="0.25">
      <c r="A25" s="1" t="s">
        <v>24</v>
      </c>
    </row>
    <row r="26" spans="1:1" x14ac:dyDescent="0.25">
      <c r="A26" s="1" t="s">
        <v>25</v>
      </c>
    </row>
    <row r="27" spans="1:1" x14ac:dyDescent="0.25">
      <c r="A27" s="1" t="s">
        <v>26</v>
      </c>
    </row>
    <row r="28" spans="1:1" x14ac:dyDescent="0.25">
      <c r="A28" s="1" t="s">
        <v>27</v>
      </c>
    </row>
    <row r="29" spans="1:1" x14ac:dyDescent="0.25">
      <c r="A29" s="1" t="s">
        <v>28</v>
      </c>
    </row>
    <row r="30" spans="1:1" x14ac:dyDescent="0.25">
      <c r="A30" s="1" t="s">
        <v>29</v>
      </c>
    </row>
    <row r="31" spans="1:1" x14ac:dyDescent="0.25">
      <c r="A31" s="1" t="s">
        <v>30</v>
      </c>
    </row>
    <row r="32" spans="1:1" x14ac:dyDescent="0.25">
      <c r="A32" s="1" t="s">
        <v>31</v>
      </c>
    </row>
    <row r="33" spans="1:1" x14ac:dyDescent="0.25">
      <c r="A33" s="1" t="s">
        <v>32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CP40"/>
  <sheetViews>
    <sheetView showGridLines="0" tabSelected="1" topLeftCell="A31" zoomScale="30" zoomScaleNormal="30" workbookViewId="0">
      <pane xSplit="6" topLeftCell="CE1" activePane="topRight" state="frozen"/>
      <selection pane="topRight" activeCell="CF39" sqref="CF39"/>
    </sheetView>
  </sheetViews>
  <sheetFormatPr baseColWidth="10" defaultColWidth="11" defaultRowHeight="0" customHeight="1" zeroHeight="1" x14ac:dyDescent="0.25"/>
  <cols>
    <col min="1" max="1" width="66.5" style="37" customWidth="1"/>
    <col min="2" max="2" width="21.625" style="4" customWidth="1"/>
    <col min="3" max="3" width="130.875" style="4" customWidth="1"/>
    <col min="4" max="4" width="177" style="4" hidden="1" customWidth="1"/>
    <col min="5" max="5" width="185.25" style="5" customWidth="1"/>
    <col min="6" max="6" width="52.25" style="37" customWidth="1"/>
    <col min="7" max="7" width="149.25" style="37" customWidth="1"/>
    <col min="8" max="8" width="65" style="84" customWidth="1"/>
    <col min="9" max="9" width="65" style="103" customWidth="1"/>
    <col min="10" max="10" width="65" style="84" customWidth="1"/>
    <col min="11" max="11" width="65" style="103" customWidth="1"/>
    <col min="12" max="12" width="65" style="84" customWidth="1"/>
    <col min="13" max="13" width="65" style="103" customWidth="1"/>
    <col min="14" max="14" width="65" style="84" customWidth="1"/>
    <col min="15" max="15" width="65" style="103" customWidth="1"/>
    <col min="16" max="16" width="47" style="84" customWidth="1"/>
    <col min="17" max="17" width="47" style="103" customWidth="1"/>
    <col min="18" max="18" width="47" style="84" customWidth="1"/>
    <col min="19" max="19" width="47" style="103" customWidth="1"/>
    <col min="20" max="20" width="47" style="84" customWidth="1"/>
    <col min="21" max="21" width="47" style="103" customWidth="1"/>
    <col min="22" max="22" width="47" style="84" customWidth="1"/>
    <col min="23" max="23" width="60" style="103" customWidth="1"/>
    <col min="24" max="31" width="60" style="84" customWidth="1"/>
    <col min="32" max="33" width="47.875" style="103" customWidth="1"/>
    <col min="34" max="34" width="56.875" style="103" customWidth="1"/>
    <col min="35" max="36" width="47.875" style="103" customWidth="1"/>
    <col min="37" max="38" width="125.125" style="15" customWidth="1"/>
    <col min="39" max="40" width="81.875" style="4" customWidth="1"/>
    <col min="41" max="41" width="78" style="4" customWidth="1"/>
    <col min="42" max="42" width="82" style="4" customWidth="1"/>
    <col min="43" max="43" width="9.875" style="103" customWidth="1"/>
    <col min="44" max="45" width="47.75" style="103" customWidth="1"/>
    <col min="46" max="46" width="37.75" style="103" customWidth="1"/>
    <col min="47" max="47" width="47.75" style="103" customWidth="1"/>
    <col min="48" max="48" width="35.75" style="103" customWidth="1"/>
    <col min="49" max="50" width="47.75" style="103" customWidth="1"/>
    <col min="51" max="51" width="35.75" style="103" customWidth="1"/>
    <col min="52" max="53" width="47.75" style="103" customWidth="1"/>
    <col min="54" max="55" width="66.75" style="4" customWidth="1"/>
    <col min="56" max="56" width="70.625" style="4" customWidth="1"/>
    <col min="57" max="57" width="46.125" style="4" customWidth="1"/>
    <col min="58" max="60" width="76.5" style="4" customWidth="1"/>
    <col min="61" max="61" width="13.875" style="4" customWidth="1"/>
    <col min="62" max="62" width="50.75" style="4" customWidth="1"/>
    <col min="63" max="63" width="41" style="4" customWidth="1"/>
    <col min="64" max="64" width="37" style="4" customWidth="1"/>
    <col min="65" max="65" width="41" style="4" customWidth="1"/>
    <col min="66" max="66" width="32" style="4" customWidth="1"/>
    <col min="67" max="67" width="36.375" style="4" customWidth="1"/>
    <col min="68" max="68" width="41" style="4" customWidth="1"/>
    <col min="69" max="69" width="43.25" style="4" customWidth="1"/>
    <col min="70" max="71" width="41" style="4" customWidth="1"/>
    <col min="72" max="73" width="110.125" style="4" customWidth="1"/>
    <col min="74" max="75" width="65.125" style="4" customWidth="1"/>
    <col min="76" max="76" width="74.625" style="4" customWidth="1"/>
    <col min="77" max="77" width="65.125" style="4" customWidth="1"/>
    <col min="78" max="78" width="9" style="4" customWidth="1"/>
    <col min="79" max="81" width="46.75" style="103" customWidth="1"/>
    <col min="82" max="82" width="72.625" style="103" customWidth="1"/>
    <col min="83" max="84" width="46.75" style="103" customWidth="1"/>
    <col min="85" max="85" width="57.625" style="103" customWidth="1"/>
    <col min="86" max="86" width="46.75" style="103" customWidth="1"/>
    <col min="87" max="87" width="60.125" style="103" customWidth="1"/>
    <col min="88" max="88" width="46.75" style="103" customWidth="1"/>
    <col min="89" max="90" width="65.125" style="4" customWidth="1"/>
    <col min="91" max="91" width="47.5" style="4" customWidth="1"/>
    <col min="92" max="92" width="47.875" style="164" customWidth="1"/>
    <col min="93" max="93" width="80.375" style="4" customWidth="1"/>
    <col min="94" max="94" width="86.25" style="4" customWidth="1"/>
    <col min="95" max="96" width="9" style="4" customWidth="1"/>
    <col min="97" max="97" width="11" style="4" customWidth="1"/>
    <col min="98" max="16384" width="11" style="4"/>
  </cols>
  <sheetData>
    <row r="1" spans="1:94" ht="90" customHeight="1" x14ac:dyDescent="0.25">
      <c r="X1" s="310" t="s">
        <v>33</v>
      </c>
      <c r="Y1" s="310"/>
      <c r="Z1" s="310"/>
      <c r="AA1" s="310"/>
      <c r="AB1" s="310"/>
      <c r="AC1" s="310"/>
      <c r="AD1" s="310"/>
      <c r="AE1" s="310"/>
      <c r="AR1" s="263"/>
      <c r="AS1" s="263"/>
      <c r="AT1" s="263"/>
      <c r="AU1" s="263"/>
      <c r="AV1" s="263"/>
      <c r="AW1" s="263"/>
      <c r="AX1" s="263"/>
      <c r="AY1" s="263"/>
      <c r="AZ1" s="263"/>
      <c r="BA1" s="263"/>
      <c r="BB1" s="263"/>
      <c r="BC1" s="263"/>
      <c r="BD1" s="263"/>
      <c r="BE1" s="263"/>
      <c r="BF1" s="263"/>
      <c r="BG1" s="263"/>
      <c r="BH1" s="263"/>
      <c r="BI1" s="263"/>
      <c r="BJ1" s="263"/>
      <c r="BK1" s="263"/>
      <c r="BL1" s="263"/>
      <c r="BM1" s="263"/>
      <c r="BN1" s="263"/>
      <c r="BO1" s="263"/>
      <c r="BP1" s="263"/>
      <c r="BQ1" s="263"/>
      <c r="BR1" s="263"/>
      <c r="BS1" s="263"/>
      <c r="BT1" s="263"/>
      <c r="BU1" s="263"/>
      <c r="BV1" s="263"/>
      <c r="BW1" s="263"/>
      <c r="BX1" s="263"/>
      <c r="BY1" s="263"/>
      <c r="BZ1" s="263"/>
      <c r="CA1" s="263"/>
      <c r="CB1" s="263"/>
    </row>
    <row r="2" spans="1:94" ht="90.75" x14ac:dyDescent="0.25">
      <c r="X2" s="310"/>
      <c r="Y2" s="310"/>
      <c r="Z2" s="310"/>
      <c r="AA2" s="310"/>
      <c r="AB2" s="310"/>
      <c r="AC2" s="310"/>
      <c r="AD2" s="310"/>
      <c r="AE2" s="310"/>
      <c r="AR2" s="263"/>
      <c r="AS2" s="263"/>
      <c r="AT2" s="263"/>
      <c r="AU2" s="263"/>
      <c r="AV2" s="263"/>
      <c r="AW2" s="263"/>
      <c r="AX2" s="263"/>
      <c r="AY2" s="263"/>
      <c r="AZ2" s="263"/>
      <c r="BA2" s="263"/>
      <c r="BB2" s="263"/>
      <c r="BC2" s="263"/>
      <c r="BD2" s="263"/>
      <c r="BE2" s="263"/>
      <c r="BF2" s="263"/>
      <c r="BG2" s="263"/>
      <c r="BH2" s="263"/>
      <c r="BI2" s="263"/>
      <c r="BJ2" s="263"/>
      <c r="BK2" s="263"/>
      <c r="BL2" s="263"/>
      <c r="BM2" s="263"/>
      <c r="BN2" s="263"/>
      <c r="BO2" s="263"/>
      <c r="BP2" s="263"/>
      <c r="BQ2" s="263"/>
      <c r="BR2" s="263"/>
      <c r="BS2" s="263"/>
      <c r="BT2" s="263"/>
      <c r="BU2" s="263"/>
      <c r="BV2" s="263"/>
      <c r="BW2" s="263"/>
      <c r="BX2" s="263"/>
      <c r="BY2" s="263"/>
      <c r="BZ2" s="263"/>
      <c r="CA2" s="263"/>
      <c r="CB2" s="263"/>
    </row>
    <row r="3" spans="1:94" ht="90.75" x14ac:dyDescent="0.25">
      <c r="X3" s="310"/>
      <c r="Y3" s="310"/>
      <c r="Z3" s="310"/>
      <c r="AA3" s="310"/>
      <c r="AB3" s="310"/>
      <c r="AC3" s="310"/>
      <c r="AD3" s="310"/>
      <c r="AE3" s="310"/>
      <c r="AR3" s="263"/>
      <c r="AS3" s="263"/>
      <c r="AT3" s="263"/>
      <c r="AU3" s="263"/>
      <c r="AV3" s="263"/>
      <c r="AW3" s="263"/>
      <c r="AX3" s="263"/>
      <c r="AY3" s="263"/>
      <c r="AZ3" s="263"/>
      <c r="BA3" s="263"/>
      <c r="BB3" s="263"/>
      <c r="BC3" s="263"/>
      <c r="BD3" s="263"/>
      <c r="BE3" s="263"/>
      <c r="BF3" s="263"/>
      <c r="BG3" s="263"/>
      <c r="BH3" s="263"/>
      <c r="BI3" s="263"/>
      <c r="BJ3" s="263"/>
      <c r="BK3" s="263"/>
      <c r="BL3" s="263"/>
      <c r="BM3" s="263"/>
      <c r="BN3" s="263"/>
      <c r="BO3" s="263"/>
      <c r="BP3" s="263"/>
      <c r="BQ3" s="263"/>
      <c r="BR3" s="263"/>
      <c r="BS3" s="263"/>
      <c r="BT3" s="263"/>
      <c r="BU3" s="263"/>
      <c r="BV3" s="263"/>
      <c r="BW3" s="263"/>
      <c r="BX3" s="263"/>
      <c r="BY3" s="263"/>
      <c r="BZ3" s="263"/>
      <c r="CA3" s="263"/>
      <c r="CB3" s="263"/>
    </row>
    <row r="4" spans="1:94" ht="90.75" x14ac:dyDescent="0.25">
      <c r="X4" s="310"/>
      <c r="Y4" s="310"/>
      <c r="Z4" s="310"/>
      <c r="AA4" s="310"/>
      <c r="AB4" s="310"/>
      <c r="AC4" s="310"/>
      <c r="AD4" s="310"/>
      <c r="AE4" s="310"/>
      <c r="AR4" s="263"/>
      <c r="AS4" s="263"/>
      <c r="AT4" s="263"/>
      <c r="AU4" s="263"/>
      <c r="AV4" s="263"/>
      <c r="AW4" s="263"/>
      <c r="AX4" s="263"/>
      <c r="AY4" s="263"/>
      <c r="AZ4" s="263"/>
      <c r="BA4" s="263"/>
      <c r="BB4" s="263"/>
      <c r="BC4" s="263"/>
      <c r="BD4" s="263"/>
      <c r="BE4" s="263"/>
      <c r="BF4" s="263"/>
      <c r="BG4" s="263"/>
      <c r="BH4" s="263"/>
      <c r="BI4" s="263"/>
      <c r="BJ4" s="263"/>
      <c r="BK4" s="263"/>
      <c r="BL4" s="263"/>
      <c r="BM4" s="263"/>
      <c r="BN4" s="263"/>
      <c r="BO4" s="263"/>
      <c r="BP4" s="263"/>
      <c r="BQ4" s="263"/>
      <c r="BR4" s="263"/>
      <c r="BS4" s="263"/>
      <c r="BT4" s="263"/>
      <c r="BU4" s="263"/>
      <c r="BV4" s="263"/>
      <c r="BW4" s="263"/>
      <c r="BX4" s="263"/>
      <c r="BY4" s="263"/>
      <c r="BZ4" s="263"/>
      <c r="CA4" s="263"/>
      <c r="CB4" s="263"/>
    </row>
    <row r="5" spans="1:94" ht="60" customHeight="1" x14ac:dyDescent="0.25">
      <c r="X5" s="310"/>
      <c r="Y5" s="310"/>
      <c r="Z5" s="310"/>
      <c r="AA5" s="310"/>
      <c r="AB5" s="310"/>
      <c r="AC5" s="310"/>
      <c r="AD5" s="310"/>
      <c r="AE5" s="310"/>
      <c r="AG5" s="104"/>
      <c r="AH5" s="104"/>
      <c r="AI5" s="104"/>
      <c r="AJ5" s="104"/>
      <c r="AK5" s="53"/>
      <c r="AL5" s="53"/>
      <c r="AM5" s="54"/>
      <c r="AR5" s="263"/>
      <c r="AS5" s="263"/>
      <c r="AT5" s="263"/>
      <c r="AU5" s="263"/>
      <c r="AV5" s="263"/>
      <c r="AW5" s="263"/>
      <c r="AX5" s="263"/>
      <c r="AY5" s="263"/>
      <c r="AZ5" s="263"/>
      <c r="BA5" s="263"/>
      <c r="BB5" s="263"/>
      <c r="BC5" s="263"/>
      <c r="BD5" s="263"/>
      <c r="BE5" s="263"/>
      <c r="BF5" s="263"/>
      <c r="BG5" s="263"/>
      <c r="BH5" s="263"/>
      <c r="BI5" s="263"/>
      <c r="BJ5" s="263"/>
      <c r="BK5" s="263"/>
      <c r="BL5" s="263"/>
      <c r="BM5" s="263"/>
      <c r="BN5" s="263"/>
      <c r="BO5" s="263"/>
      <c r="BP5" s="263"/>
      <c r="BQ5" s="263"/>
      <c r="BR5" s="263"/>
      <c r="BS5" s="263"/>
      <c r="BT5" s="263"/>
      <c r="BU5" s="263"/>
      <c r="BV5" s="263"/>
      <c r="BW5" s="263"/>
      <c r="BX5" s="263"/>
      <c r="BY5" s="263"/>
      <c r="BZ5" s="263"/>
      <c r="CA5" s="263"/>
      <c r="CB5" s="263"/>
    </row>
    <row r="6" spans="1:94" s="3" customFormat="1" ht="126.6" customHeight="1" x14ac:dyDescent="0.25">
      <c r="A6" s="283" t="s">
        <v>34</v>
      </c>
      <c r="B6" s="283"/>
      <c r="C6" s="283"/>
      <c r="D6" s="283"/>
      <c r="E6" s="283"/>
      <c r="F6" s="283"/>
      <c r="G6" s="283"/>
      <c r="H6" s="84"/>
      <c r="I6" s="105"/>
      <c r="J6" s="85"/>
      <c r="K6" s="105"/>
      <c r="L6" s="85"/>
      <c r="M6" s="105"/>
      <c r="N6" s="85"/>
      <c r="O6" s="105"/>
      <c r="P6" s="85"/>
      <c r="Q6" s="105"/>
      <c r="R6" s="85"/>
      <c r="S6" s="105"/>
      <c r="T6" s="85"/>
      <c r="U6" s="105"/>
      <c r="V6" s="85"/>
      <c r="W6" s="105"/>
      <c r="X6" s="307" t="s">
        <v>35</v>
      </c>
      <c r="Y6" s="308"/>
      <c r="Z6" s="308"/>
      <c r="AA6" s="308"/>
      <c r="AB6" s="85"/>
      <c r="AC6" s="85"/>
      <c r="AD6" s="85"/>
      <c r="AE6" s="85"/>
      <c r="AF6" s="105"/>
      <c r="AG6" s="106"/>
      <c r="AH6" s="103"/>
      <c r="AI6" s="106"/>
      <c r="AJ6" s="106"/>
      <c r="AK6" s="55"/>
      <c r="AL6" s="55"/>
      <c r="AM6" s="56"/>
      <c r="AN6" s="7"/>
      <c r="AO6" s="7"/>
      <c r="AP6" s="7"/>
      <c r="AQ6" s="103"/>
      <c r="AR6" s="263"/>
      <c r="AS6" s="263"/>
      <c r="AT6" s="263"/>
      <c r="AU6" s="263"/>
      <c r="AV6" s="263"/>
      <c r="AW6" s="263"/>
      <c r="AX6" s="263"/>
      <c r="AY6" s="263"/>
      <c r="AZ6" s="263"/>
      <c r="BA6" s="263"/>
      <c r="BB6" s="263"/>
      <c r="BC6" s="263"/>
      <c r="BD6" s="263"/>
      <c r="BE6" s="263"/>
      <c r="BF6" s="263"/>
      <c r="BG6" s="263"/>
      <c r="BH6" s="263"/>
      <c r="BI6" s="263"/>
      <c r="BJ6" s="263"/>
      <c r="BK6" s="263"/>
      <c r="BL6" s="263"/>
      <c r="BM6" s="263"/>
      <c r="BN6" s="263"/>
      <c r="BO6" s="263"/>
      <c r="BP6" s="263"/>
      <c r="BQ6" s="263"/>
      <c r="BR6" s="263"/>
      <c r="BS6" s="263"/>
      <c r="BT6" s="263"/>
      <c r="BU6" s="263"/>
      <c r="BV6" s="263"/>
      <c r="BW6" s="263"/>
      <c r="BX6" s="263"/>
      <c r="BY6" s="263"/>
      <c r="BZ6" s="263"/>
      <c r="CA6" s="263"/>
      <c r="CB6" s="263"/>
      <c r="CD6" s="103"/>
      <c r="CE6" s="124"/>
      <c r="CF6" s="124"/>
      <c r="CG6" s="124"/>
      <c r="CH6" s="124"/>
      <c r="CI6" s="124"/>
      <c r="CJ6" s="124"/>
      <c r="CK6" s="51"/>
      <c r="CL6" s="51"/>
      <c r="CN6" s="165"/>
    </row>
    <row r="7" spans="1:94" s="3" customFormat="1" ht="90.75" x14ac:dyDescent="0.25">
      <c r="A7" s="37"/>
      <c r="E7" s="6"/>
      <c r="F7" s="37"/>
      <c r="G7" s="37"/>
      <c r="H7" s="84"/>
      <c r="I7" s="103"/>
      <c r="J7" s="84"/>
      <c r="K7" s="103"/>
      <c r="L7" s="84"/>
      <c r="M7" s="103"/>
      <c r="N7" s="84"/>
      <c r="O7" s="103"/>
      <c r="P7" s="84"/>
      <c r="Q7" s="103"/>
      <c r="R7" s="84"/>
      <c r="S7" s="103"/>
      <c r="T7" s="84"/>
      <c r="U7" s="103"/>
      <c r="V7" s="84"/>
      <c r="W7" s="103"/>
      <c r="X7" s="309"/>
      <c r="Y7" s="309"/>
      <c r="Z7" s="309"/>
      <c r="AA7" s="309"/>
      <c r="AB7" s="84"/>
      <c r="AC7" s="84"/>
      <c r="AD7" s="84"/>
      <c r="AE7" s="84"/>
      <c r="AF7" s="103"/>
      <c r="AG7" s="104"/>
      <c r="AH7" s="103"/>
      <c r="AI7" s="104"/>
      <c r="AJ7" s="104"/>
      <c r="AK7" s="53"/>
      <c r="AL7" s="53"/>
      <c r="AM7" s="57"/>
      <c r="AQ7" s="103"/>
      <c r="AR7" s="263"/>
      <c r="AS7" s="263"/>
      <c r="AT7" s="263"/>
      <c r="AU7" s="263"/>
      <c r="AV7" s="263"/>
      <c r="AW7" s="263"/>
      <c r="AX7" s="263"/>
      <c r="AY7" s="263"/>
      <c r="AZ7" s="263"/>
      <c r="BA7" s="263"/>
      <c r="BB7" s="263"/>
      <c r="BC7" s="263"/>
      <c r="BD7" s="263"/>
      <c r="BE7" s="263"/>
      <c r="BF7" s="263"/>
      <c r="BG7" s="263"/>
      <c r="BH7" s="263"/>
      <c r="BI7" s="263"/>
      <c r="BJ7" s="263"/>
      <c r="BK7" s="263"/>
      <c r="BL7" s="263"/>
      <c r="BM7" s="263"/>
      <c r="BN7" s="263"/>
      <c r="BO7" s="263"/>
      <c r="BP7" s="263"/>
      <c r="BQ7" s="263"/>
      <c r="BR7" s="263"/>
      <c r="BS7" s="263"/>
      <c r="BT7" s="263"/>
      <c r="BU7" s="263"/>
      <c r="BV7" s="263"/>
      <c r="BW7" s="263"/>
      <c r="BX7" s="263"/>
      <c r="BY7" s="263"/>
      <c r="BZ7" s="263"/>
      <c r="CA7" s="263"/>
      <c r="CB7" s="263"/>
      <c r="CD7" s="103"/>
      <c r="CE7" s="124"/>
      <c r="CF7" s="124"/>
      <c r="CG7" s="124"/>
      <c r="CH7" s="124"/>
      <c r="CI7" s="124"/>
      <c r="CJ7" s="124"/>
      <c r="CK7" s="51"/>
      <c r="CL7" s="51"/>
      <c r="CN7" s="165"/>
    </row>
    <row r="8" spans="1:94" s="80" customFormat="1" ht="120.75" x14ac:dyDescent="0.25">
      <c r="A8" s="264" t="s">
        <v>36</v>
      </c>
      <c r="B8" s="264"/>
      <c r="C8" s="264"/>
      <c r="D8" s="265" t="s">
        <v>10</v>
      </c>
      <c r="E8" s="265"/>
      <c r="H8" s="84"/>
      <c r="I8" s="103"/>
      <c r="J8" s="84"/>
      <c r="K8" s="103"/>
      <c r="L8" s="84"/>
      <c r="M8" s="103"/>
      <c r="N8" s="84"/>
      <c r="O8" s="103"/>
      <c r="P8" s="84"/>
      <c r="Q8" s="103"/>
      <c r="R8" s="84"/>
      <c r="S8" s="103"/>
      <c r="T8" s="84"/>
      <c r="U8" s="103"/>
      <c r="V8" s="84"/>
      <c r="W8" s="103"/>
      <c r="X8" s="309"/>
      <c r="Y8" s="309"/>
      <c r="Z8" s="309"/>
      <c r="AA8" s="309"/>
      <c r="AB8" s="84"/>
      <c r="AC8" s="84"/>
      <c r="AD8" s="84"/>
      <c r="AE8" s="84"/>
      <c r="AF8" s="105"/>
      <c r="AG8" s="106"/>
      <c r="AH8" s="103"/>
      <c r="AI8" s="106"/>
      <c r="AJ8" s="106"/>
      <c r="AK8" s="82"/>
      <c r="AL8" s="82"/>
      <c r="AM8" s="82"/>
      <c r="AN8" s="81"/>
      <c r="AO8" s="81"/>
      <c r="AP8" s="81"/>
      <c r="AQ8" s="103"/>
      <c r="AR8" s="263"/>
      <c r="AS8" s="263"/>
      <c r="AT8" s="263"/>
      <c r="AU8" s="263"/>
      <c r="AV8" s="263"/>
      <c r="AW8" s="263"/>
      <c r="AX8" s="263"/>
      <c r="AY8" s="263"/>
      <c r="AZ8" s="263"/>
      <c r="BA8" s="263"/>
      <c r="BB8" s="263"/>
      <c r="BC8" s="263"/>
      <c r="BD8" s="263"/>
      <c r="BE8" s="263"/>
      <c r="BF8" s="263"/>
      <c r="BG8" s="263"/>
      <c r="BH8" s="263"/>
      <c r="BI8" s="263"/>
      <c r="BJ8" s="263"/>
      <c r="BK8" s="263"/>
      <c r="BL8" s="263"/>
      <c r="BM8" s="263"/>
      <c r="BN8" s="263"/>
      <c r="BO8" s="263"/>
      <c r="BP8" s="263"/>
      <c r="BQ8" s="263"/>
      <c r="BR8" s="263"/>
      <c r="BS8" s="263"/>
      <c r="BT8" s="263"/>
      <c r="BU8" s="263"/>
      <c r="BV8" s="263"/>
      <c r="BW8" s="263"/>
      <c r="BX8" s="263"/>
      <c r="BY8" s="263"/>
      <c r="BZ8" s="263"/>
      <c r="CA8" s="263"/>
      <c r="CB8" s="263"/>
      <c r="CD8" s="103"/>
      <c r="CE8" s="124"/>
      <c r="CF8" s="124"/>
      <c r="CG8" s="124"/>
      <c r="CH8" s="124"/>
      <c r="CI8" s="124"/>
      <c r="CJ8" s="124"/>
      <c r="CK8" s="125"/>
      <c r="CL8" s="125"/>
      <c r="CN8" s="81"/>
    </row>
    <row r="9" spans="1:94" s="20" customFormat="1" ht="258" customHeight="1" x14ac:dyDescent="0.25">
      <c r="A9" s="38"/>
      <c r="B9" s="18"/>
      <c r="C9" s="18"/>
      <c r="D9" s="19"/>
      <c r="E9" s="19"/>
      <c r="F9" s="37"/>
      <c r="G9" s="37"/>
      <c r="H9" s="108"/>
      <c r="I9" s="108"/>
      <c r="J9" s="108"/>
      <c r="K9" s="108"/>
      <c r="L9" s="108"/>
      <c r="M9" s="108"/>
      <c r="N9" s="108"/>
      <c r="O9" s="126"/>
      <c r="P9" s="86"/>
      <c r="Q9" s="126"/>
      <c r="R9" s="89"/>
      <c r="S9" s="119"/>
      <c r="T9" s="89"/>
      <c r="U9" s="119"/>
      <c r="V9" s="89"/>
      <c r="W9" s="119"/>
      <c r="X9" s="284" t="s">
        <v>37</v>
      </c>
      <c r="Y9" s="285"/>
      <c r="Z9" s="285"/>
      <c r="AA9" s="285"/>
      <c r="AB9" s="285"/>
      <c r="AC9" s="285"/>
      <c r="AD9" s="285"/>
      <c r="AE9" s="285"/>
      <c r="AF9" s="107"/>
      <c r="AG9" s="108"/>
      <c r="AH9" s="108"/>
      <c r="AI9" s="108"/>
      <c r="AJ9" s="108"/>
      <c r="AK9" s="59"/>
      <c r="AM9" s="58"/>
      <c r="AN9" s="52"/>
      <c r="AO9" s="52"/>
      <c r="AP9" s="52"/>
      <c r="AQ9" s="103"/>
      <c r="AR9" s="103"/>
      <c r="AS9" s="103"/>
      <c r="BD9" s="3"/>
      <c r="BE9" s="51"/>
      <c r="BF9" s="51"/>
      <c r="BG9" s="51"/>
      <c r="BH9" s="51"/>
      <c r="BJ9" s="50"/>
      <c r="BK9" s="50"/>
      <c r="BV9" s="50"/>
      <c r="BW9" s="21"/>
      <c r="BX9" s="21"/>
      <c r="BY9" s="50"/>
      <c r="BZ9" s="21"/>
      <c r="CA9" s="122"/>
      <c r="CB9" s="122"/>
      <c r="CC9" s="144" t="s">
        <v>38</v>
      </c>
      <c r="CD9" s="145"/>
      <c r="CE9" s="145"/>
      <c r="CF9" s="146" t="s">
        <v>39</v>
      </c>
      <c r="CG9" s="84"/>
      <c r="CH9" s="146" t="s">
        <v>39</v>
      </c>
      <c r="CI9" s="145"/>
      <c r="CJ9" s="145"/>
      <c r="CK9" s="144" t="s">
        <v>40</v>
      </c>
      <c r="CL9" s="144" t="s">
        <v>41</v>
      </c>
      <c r="CN9" s="166"/>
      <c r="CP9" s="50"/>
    </row>
    <row r="10" spans="1:94" s="37" customFormat="1" ht="109.9" customHeight="1" x14ac:dyDescent="0.25">
      <c r="A10" s="254" t="s">
        <v>42</v>
      </c>
      <c r="B10" s="254" t="s">
        <v>43</v>
      </c>
      <c r="C10" s="254" t="s">
        <v>44</v>
      </c>
      <c r="D10" s="254" t="s">
        <v>45</v>
      </c>
      <c r="E10" s="254" t="s">
        <v>46</v>
      </c>
      <c r="F10" s="254" t="s">
        <v>47</v>
      </c>
      <c r="G10" s="266" t="s">
        <v>48</v>
      </c>
      <c r="H10" s="178" t="s">
        <v>49</v>
      </c>
      <c r="I10" s="179"/>
      <c r="J10" s="179"/>
      <c r="K10" s="179"/>
      <c r="L10" s="179"/>
      <c r="M10" s="179"/>
      <c r="N10" s="179"/>
      <c r="O10" s="179"/>
      <c r="P10" s="179"/>
      <c r="Q10" s="179"/>
      <c r="R10" s="179"/>
      <c r="S10" s="179"/>
      <c r="T10" s="179"/>
      <c r="U10" s="179"/>
      <c r="V10" s="179"/>
      <c r="W10" s="179"/>
      <c r="X10" s="275" t="s">
        <v>50</v>
      </c>
      <c r="Y10" s="275"/>
      <c r="Z10" s="275"/>
      <c r="AA10" s="275"/>
      <c r="AB10" s="275"/>
      <c r="AC10" s="275"/>
      <c r="AD10" s="275"/>
      <c r="AE10" s="276"/>
      <c r="AF10" s="280" t="s">
        <v>51</v>
      </c>
      <c r="AG10" s="281"/>
      <c r="AH10" s="281"/>
      <c r="AI10" s="281"/>
      <c r="AJ10" s="281"/>
      <c r="AK10" s="281"/>
      <c r="AL10" s="281"/>
      <c r="AM10" s="281"/>
      <c r="AN10" s="281"/>
      <c r="AO10" s="281"/>
      <c r="AP10" s="282"/>
      <c r="AQ10" s="103"/>
      <c r="AR10" s="277" t="s">
        <v>52</v>
      </c>
      <c r="AS10" s="278"/>
      <c r="AT10" s="278"/>
      <c r="AU10" s="278"/>
      <c r="AV10" s="278"/>
      <c r="AW10" s="278"/>
      <c r="AX10" s="278"/>
      <c r="AY10" s="278"/>
      <c r="AZ10" s="278"/>
      <c r="BA10" s="278"/>
      <c r="BB10" s="278"/>
      <c r="BC10" s="278"/>
      <c r="BD10" s="278"/>
      <c r="BE10" s="278"/>
      <c r="BF10" s="278"/>
      <c r="BG10" s="278"/>
      <c r="BH10" s="278"/>
      <c r="BI10" s="80"/>
      <c r="BJ10" s="175" t="s">
        <v>53</v>
      </c>
      <c r="BK10" s="176"/>
      <c r="BL10" s="176"/>
      <c r="BM10" s="176"/>
      <c r="BN10" s="176"/>
      <c r="BO10" s="176"/>
      <c r="BP10" s="176"/>
      <c r="BQ10" s="176"/>
      <c r="BR10" s="176"/>
      <c r="BS10" s="176"/>
      <c r="BT10" s="176"/>
      <c r="BU10" s="176"/>
      <c r="BV10" s="176"/>
      <c r="BW10" s="176"/>
      <c r="BX10" s="176"/>
      <c r="BY10" s="177"/>
      <c r="BZ10" s="80"/>
      <c r="CA10" s="175" t="s">
        <v>54</v>
      </c>
      <c r="CB10" s="176"/>
      <c r="CC10" s="176"/>
      <c r="CD10" s="176"/>
      <c r="CE10" s="176"/>
      <c r="CF10" s="176"/>
      <c r="CG10" s="176"/>
      <c r="CH10" s="176"/>
      <c r="CI10" s="176"/>
      <c r="CJ10" s="176"/>
      <c r="CK10" s="176"/>
      <c r="CL10" s="176"/>
      <c r="CM10" s="176"/>
      <c r="CN10" s="176"/>
      <c r="CO10" s="177"/>
      <c r="CP10" s="83"/>
    </row>
    <row r="11" spans="1:94" s="37" customFormat="1" ht="78.599999999999994" customHeight="1" x14ac:dyDescent="0.25">
      <c r="A11" s="255"/>
      <c r="B11" s="255"/>
      <c r="C11" s="255"/>
      <c r="D11" s="255"/>
      <c r="E11" s="255"/>
      <c r="F11" s="255"/>
      <c r="G11" s="267"/>
      <c r="H11" s="190" t="s">
        <v>55</v>
      </c>
      <c r="I11" s="191"/>
      <c r="J11" s="191"/>
      <c r="K11" s="191"/>
      <c r="L11" s="191"/>
      <c r="M11" s="191"/>
      <c r="N11" s="191"/>
      <c r="O11" s="192"/>
      <c r="P11" s="180" t="s">
        <v>56</v>
      </c>
      <c r="Q11" s="181"/>
      <c r="R11" s="181"/>
      <c r="S11" s="181"/>
      <c r="T11" s="181"/>
      <c r="U11" s="181"/>
      <c r="V11" s="181"/>
      <c r="W11" s="181"/>
      <c r="X11" s="191" t="s">
        <v>55</v>
      </c>
      <c r="Y11" s="191"/>
      <c r="Z11" s="191"/>
      <c r="AA11" s="191"/>
      <c r="AB11" s="180" t="s">
        <v>56</v>
      </c>
      <c r="AC11" s="181"/>
      <c r="AD11" s="181"/>
      <c r="AE11" s="279"/>
      <c r="AF11" s="280"/>
      <c r="AG11" s="281"/>
      <c r="AH11" s="281"/>
      <c r="AI11" s="281"/>
      <c r="AJ11" s="281"/>
      <c r="AK11" s="281"/>
      <c r="AL11" s="281"/>
      <c r="AM11" s="281"/>
      <c r="AN11" s="281"/>
      <c r="AO11" s="281"/>
      <c r="AP11" s="282"/>
      <c r="AQ11" s="103"/>
      <c r="AR11" s="269" t="s">
        <v>57</v>
      </c>
      <c r="AS11" s="270"/>
      <c r="AT11" s="270"/>
      <c r="AU11" s="270"/>
      <c r="AV11" s="271"/>
      <c r="AW11" s="272" t="s">
        <v>58</v>
      </c>
      <c r="AX11" s="273"/>
      <c r="AY11" s="273"/>
      <c r="AZ11" s="273"/>
      <c r="BA11" s="274"/>
      <c r="BB11" s="200" t="s">
        <v>59</v>
      </c>
      <c r="BC11" s="202" t="s">
        <v>60</v>
      </c>
      <c r="BD11" s="184" t="s">
        <v>61</v>
      </c>
      <c r="BE11" s="184" t="s">
        <v>62</v>
      </c>
      <c r="BF11" s="184" t="s">
        <v>63</v>
      </c>
      <c r="BG11" s="184" t="s">
        <v>63</v>
      </c>
      <c r="BH11" s="184" t="s">
        <v>64</v>
      </c>
      <c r="BI11" s="80"/>
      <c r="BJ11" s="269" t="s">
        <v>57</v>
      </c>
      <c r="BK11" s="270"/>
      <c r="BL11" s="270"/>
      <c r="BM11" s="270"/>
      <c r="BN11" s="271"/>
      <c r="BO11" s="272" t="s">
        <v>58</v>
      </c>
      <c r="BP11" s="273"/>
      <c r="BQ11" s="273"/>
      <c r="BR11" s="273"/>
      <c r="BS11" s="274"/>
      <c r="BT11" s="200" t="s">
        <v>59</v>
      </c>
      <c r="BU11" s="202" t="s">
        <v>60</v>
      </c>
      <c r="BV11" s="184" t="s">
        <v>61</v>
      </c>
      <c r="BW11" s="184" t="s">
        <v>62</v>
      </c>
      <c r="BX11" s="184" t="s">
        <v>63</v>
      </c>
      <c r="BY11" s="184" t="s">
        <v>64</v>
      </c>
      <c r="BZ11" s="80"/>
      <c r="CA11" s="269" t="s">
        <v>57</v>
      </c>
      <c r="CB11" s="270"/>
      <c r="CC11" s="270"/>
      <c r="CD11" s="270"/>
      <c r="CE11" s="136"/>
      <c r="CF11" s="197" t="s">
        <v>58</v>
      </c>
      <c r="CG11" s="198"/>
      <c r="CH11" s="198"/>
      <c r="CI11" s="198"/>
      <c r="CJ11" s="199"/>
      <c r="CK11" s="200" t="s">
        <v>59</v>
      </c>
      <c r="CL11" s="202" t="s">
        <v>60</v>
      </c>
      <c r="CM11" s="184" t="s">
        <v>61</v>
      </c>
      <c r="CN11" s="184" t="s">
        <v>62</v>
      </c>
      <c r="CO11" s="184" t="s">
        <v>63</v>
      </c>
      <c r="CP11" s="184" t="s">
        <v>64</v>
      </c>
    </row>
    <row r="12" spans="1:94" s="37" customFormat="1" ht="313.5" customHeight="1" x14ac:dyDescent="0.25">
      <c r="A12" s="256"/>
      <c r="B12" s="256"/>
      <c r="C12" s="256"/>
      <c r="D12" s="256"/>
      <c r="E12" s="256"/>
      <c r="F12" s="256"/>
      <c r="G12" s="268"/>
      <c r="H12" s="90" t="s">
        <v>65</v>
      </c>
      <c r="I12" s="77" t="s">
        <v>66</v>
      </c>
      <c r="J12" s="91" t="s">
        <v>67</v>
      </c>
      <c r="K12" s="77" t="s">
        <v>66</v>
      </c>
      <c r="L12" s="91" t="s">
        <v>68</v>
      </c>
      <c r="M12" s="77" t="s">
        <v>66</v>
      </c>
      <c r="N12" s="91" t="s">
        <v>69</v>
      </c>
      <c r="O12" s="77" t="s">
        <v>66</v>
      </c>
      <c r="P12" s="90" t="s">
        <v>65</v>
      </c>
      <c r="Q12" s="77" t="s">
        <v>66</v>
      </c>
      <c r="R12" s="91" t="s">
        <v>67</v>
      </c>
      <c r="S12" s="77" t="s">
        <v>66</v>
      </c>
      <c r="T12" s="91" t="s">
        <v>68</v>
      </c>
      <c r="U12" s="78" t="s">
        <v>66</v>
      </c>
      <c r="V12" s="90" t="s">
        <v>69</v>
      </c>
      <c r="W12" s="79" t="s">
        <v>66</v>
      </c>
      <c r="X12" s="87" t="s">
        <v>65</v>
      </c>
      <c r="Y12" s="91" t="s">
        <v>67</v>
      </c>
      <c r="Z12" s="91" t="s">
        <v>68</v>
      </c>
      <c r="AA12" s="91" t="s">
        <v>69</v>
      </c>
      <c r="AB12" s="91" t="s">
        <v>65</v>
      </c>
      <c r="AC12" s="91" t="s">
        <v>67</v>
      </c>
      <c r="AD12" s="91" t="s">
        <v>68</v>
      </c>
      <c r="AE12" s="94" t="s">
        <v>69</v>
      </c>
      <c r="AF12" s="129" t="s">
        <v>70</v>
      </c>
      <c r="AG12" s="129" t="s">
        <v>66</v>
      </c>
      <c r="AH12" s="130" t="s">
        <v>71</v>
      </c>
      <c r="AI12" s="129" t="s">
        <v>66</v>
      </c>
      <c r="AJ12" s="131" t="s">
        <v>72</v>
      </c>
      <c r="AK12" s="132" t="s">
        <v>59</v>
      </c>
      <c r="AL12" s="132" t="s">
        <v>60</v>
      </c>
      <c r="AM12" s="133" t="s">
        <v>61</v>
      </c>
      <c r="AN12" s="134" t="s">
        <v>62</v>
      </c>
      <c r="AO12" s="135" t="s">
        <v>63</v>
      </c>
      <c r="AP12" s="135" t="s">
        <v>64</v>
      </c>
      <c r="AQ12" s="103"/>
      <c r="AR12" s="137" t="s">
        <v>70</v>
      </c>
      <c r="AS12" s="138" t="s">
        <v>66</v>
      </c>
      <c r="AT12" s="130" t="s">
        <v>71</v>
      </c>
      <c r="AU12" s="138" t="s">
        <v>66</v>
      </c>
      <c r="AV12" s="139" t="s">
        <v>72</v>
      </c>
      <c r="AW12" s="137" t="s">
        <v>70</v>
      </c>
      <c r="AX12" s="138" t="s">
        <v>66</v>
      </c>
      <c r="AY12" s="138" t="s">
        <v>71</v>
      </c>
      <c r="AZ12" s="140" t="s">
        <v>66</v>
      </c>
      <c r="BA12" s="139" t="s">
        <v>72</v>
      </c>
      <c r="BB12" s="201"/>
      <c r="BC12" s="203"/>
      <c r="BD12" s="185"/>
      <c r="BE12" s="185"/>
      <c r="BF12" s="185"/>
      <c r="BG12" s="185"/>
      <c r="BH12" s="185"/>
      <c r="BI12" s="80"/>
      <c r="BJ12" s="137" t="s">
        <v>70</v>
      </c>
      <c r="BK12" s="138" t="s">
        <v>66</v>
      </c>
      <c r="BL12" s="130" t="s">
        <v>71</v>
      </c>
      <c r="BM12" s="138" t="s">
        <v>66</v>
      </c>
      <c r="BN12" s="139" t="s">
        <v>72</v>
      </c>
      <c r="BO12" s="137" t="s">
        <v>70</v>
      </c>
      <c r="BP12" s="138" t="s">
        <v>66</v>
      </c>
      <c r="BQ12" s="138" t="s">
        <v>71</v>
      </c>
      <c r="BR12" s="140" t="s">
        <v>66</v>
      </c>
      <c r="BS12" s="139" t="s">
        <v>72</v>
      </c>
      <c r="BT12" s="201"/>
      <c r="BU12" s="203"/>
      <c r="BV12" s="185"/>
      <c r="BW12" s="185"/>
      <c r="BX12" s="185"/>
      <c r="BY12" s="185"/>
      <c r="BZ12" s="80"/>
      <c r="CA12" s="141" t="s">
        <v>70</v>
      </c>
      <c r="CB12" s="129" t="s">
        <v>66</v>
      </c>
      <c r="CC12" s="130" t="s">
        <v>71</v>
      </c>
      <c r="CD12" s="129" t="s">
        <v>66</v>
      </c>
      <c r="CE12" s="139" t="s">
        <v>72</v>
      </c>
      <c r="CF12" s="141" t="s">
        <v>70</v>
      </c>
      <c r="CG12" s="129" t="s">
        <v>66</v>
      </c>
      <c r="CH12" s="129" t="s">
        <v>71</v>
      </c>
      <c r="CI12" s="129" t="s">
        <v>66</v>
      </c>
      <c r="CJ12" s="139" t="s">
        <v>72</v>
      </c>
      <c r="CK12" s="201"/>
      <c r="CL12" s="203"/>
      <c r="CM12" s="185"/>
      <c r="CN12" s="185"/>
      <c r="CO12" s="185"/>
      <c r="CP12" s="185"/>
    </row>
    <row r="13" spans="1:94" s="3" customFormat="1" ht="120.6" customHeight="1" x14ac:dyDescent="0.25">
      <c r="A13" s="226" t="s">
        <v>73</v>
      </c>
      <c r="B13" s="286">
        <v>1</v>
      </c>
      <c r="C13" s="287" t="s">
        <v>74</v>
      </c>
      <c r="D13" s="288" t="s">
        <v>75</v>
      </c>
      <c r="E13" s="41" t="s">
        <v>76</v>
      </c>
      <c r="F13" s="261" t="s">
        <v>77</v>
      </c>
      <c r="G13" s="44" t="s">
        <v>78</v>
      </c>
      <c r="H13" s="193"/>
      <c r="I13" s="186"/>
      <c r="J13" s="186"/>
      <c r="K13" s="186"/>
      <c r="L13" s="186"/>
      <c r="M13" s="194"/>
      <c r="N13" s="92">
        <v>347601</v>
      </c>
      <c r="O13" s="182">
        <f>IFERROR(((N13/N14)-1),"")</f>
        <v>-2.5251958744384573E-2</v>
      </c>
      <c r="P13" s="193"/>
      <c r="Q13" s="186"/>
      <c r="R13" s="186"/>
      <c r="S13" s="186"/>
      <c r="T13" s="186"/>
      <c r="U13" s="194"/>
      <c r="V13" s="92">
        <v>347601</v>
      </c>
      <c r="W13" s="182">
        <f>IFERROR(((V13/V14)-1),"")</f>
        <v>-2.5251958744384573E-2</v>
      </c>
      <c r="X13" s="186"/>
      <c r="Y13" s="186"/>
      <c r="Z13" s="187"/>
      <c r="AA13" s="97">
        <f>N13</f>
        <v>347601</v>
      </c>
      <c r="AB13" s="217"/>
      <c r="AC13" s="218"/>
      <c r="AD13" s="219"/>
      <c r="AE13" s="223" t="s">
        <v>79</v>
      </c>
      <c r="AF13" s="109"/>
      <c r="AG13" s="110"/>
      <c r="AH13" s="110"/>
      <c r="AI13" s="110"/>
      <c r="AJ13" s="110"/>
      <c r="AK13" s="16"/>
      <c r="AL13" s="16"/>
      <c r="AM13" s="142" t="s">
        <v>80</v>
      </c>
      <c r="AN13" s="70"/>
      <c r="AO13" s="70"/>
      <c r="AP13" s="26"/>
      <c r="AQ13" s="103"/>
      <c r="AR13" s="109"/>
      <c r="AS13" s="110"/>
      <c r="AT13" s="110"/>
      <c r="AU13" s="110"/>
      <c r="AV13" s="110"/>
      <c r="AW13" s="110"/>
      <c r="AX13" s="110"/>
      <c r="AY13" s="110"/>
      <c r="AZ13" s="110"/>
      <c r="BA13" s="110"/>
      <c r="BB13" s="8"/>
      <c r="BC13" s="8"/>
      <c r="BD13" s="149"/>
      <c r="BE13" s="149"/>
      <c r="BF13" s="70"/>
      <c r="BG13" s="70"/>
      <c r="BH13" s="26"/>
      <c r="BJ13" s="22"/>
      <c r="BK13" s="23"/>
      <c r="BL13" s="23"/>
      <c r="BM13" s="23"/>
      <c r="BN13" s="23"/>
      <c r="BO13" s="23"/>
      <c r="BP13" s="23"/>
      <c r="BQ13" s="23"/>
      <c r="BR13" s="23"/>
      <c r="BS13" s="23"/>
      <c r="BT13" s="23"/>
      <c r="BU13" s="23"/>
      <c r="BV13" s="70"/>
      <c r="BW13" s="70"/>
      <c r="BX13" s="70"/>
      <c r="BY13" s="26"/>
      <c r="BZ13" s="10"/>
      <c r="CA13" s="123">
        <f t="shared" ref="CA13:CA36" si="0">V13</f>
        <v>347601</v>
      </c>
      <c r="CB13" s="206">
        <f>IFERROR(((CA13/CA14)-1),"")</f>
        <v>-2.5251958744384573E-2</v>
      </c>
      <c r="CC13" s="117">
        <v>353505</v>
      </c>
      <c r="CD13" s="206">
        <f>IFERROR(((CC13/CC14)-1),"")</f>
        <v>-8.6958716342405706E-3</v>
      </c>
      <c r="CE13" s="204">
        <f t="shared" ref="CE13" si="1">IFERROR(CD13/CB13,0)</f>
        <v>0.34436424208772809</v>
      </c>
      <c r="CF13" s="159">
        <f>CA13</f>
        <v>347601</v>
      </c>
      <c r="CG13" s="206">
        <f>IFERROR(((CF13/CF14)-1),"")</f>
        <v>-2.5251958744384573E-2</v>
      </c>
      <c r="CH13" s="161">
        <f>CC13</f>
        <v>353505</v>
      </c>
      <c r="CI13" s="206">
        <f>IFERROR(((CH13/CH14)-1),"")</f>
        <v>-8.6958716342405706E-3</v>
      </c>
      <c r="CJ13" s="204">
        <f t="shared" ref="CJ13" si="2">IFERROR(CI13/CG13,0)</f>
        <v>0.34436424208772809</v>
      </c>
      <c r="CK13" s="71"/>
      <c r="CL13" s="72"/>
      <c r="CM13" s="70"/>
      <c r="CN13" s="167">
        <v>353505</v>
      </c>
      <c r="CO13" s="163" t="s">
        <v>80</v>
      </c>
      <c r="CP13" s="26"/>
    </row>
    <row r="14" spans="1:94" s="3" customFormat="1" ht="120" x14ac:dyDescent="0.25">
      <c r="A14" s="227"/>
      <c r="B14" s="258"/>
      <c r="C14" s="260"/>
      <c r="D14" s="251"/>
      <c r="E14" s="42" t="s">
        <v>81</v>
      </c>
      <c r="F14" s="262"/>
      <c r="G14" s="45" t="s">
        <v>82</v>
      </c>
      <c r="H14" s="195"/>
      <c r="I14" s="188"/>
      <c r="J14" s="188"/>
      <c r="K14" s="188"/>
      <c r="L14" s="188"/>
      <c r="M14" s="196"/>
      <c r="N14" s="93">
        <v>356606</v>
      </c>
      <c r="O14" s="183"/>
      <c r="P14" s="195"/>
      <c r="Q14" s="188"/>
      <c r="R14" s="188"/>
      <c r="S14" s="188"/>
      <c r="T14" s="188"/>
      <c r="U14" s="196"/>
      <c r="V14" s="93">
        <v>356606</v>
      </c>
      <c r="W14" s="183"/>
      <c r="X14" s="188"/>
      <c r="Y14" s="188"/>
      <c r="Z14" s="189"/>
      <c r="AA14" s="101">
        <f>N14</f>
        <v>356606</v>
      </c>
      <c r="AB14" s="220"/>
      <c r="AC14" s="221"/>
      <c r="AD14" s="222"/>
      <c r="AE14" s="224"/>
      <c r="AF14" s="111"/>
      <c r="AG14" s="112"/>
      <c r="AH14" s="112"/>
      <c r="AI14" s="112"/>
      <c r="AJ14" s="112"/>
      <c r="AK14" s="17"/>
      <c r="AL14" s="17"/>
      <c r="AM14" s="143" t="s">
        <v>80</v>
      </c>
      <c r="AN14" s="69"/>
      <c r="AO14" s="69"/>
      <c r="AP14" s="27"/>
      <c r="AQ14" s="103"/>
      <c r="AR14" s="111"/>
      <c r="AS14" s="112"/>
      <c r="AT14" s="112"/>
      <c r="AU14" s="112"/>
      <c r="AV14" s="112"/>
      <c r="AW14" s="112"/>
      <c r="AX14" s="112"/>
      <c r="AY14" s="112"/>
      <c r="AZ14" s="112"/>
      <c r="BA14" s="112"/>
      <c r="BB14" s="9"/>
      <c r="BC14" s="9"/>
      <c r="BD14" s="149"/>
      <c r="BE14" s="149"/>
      <c r="BF14" s="69"/>
      <c r="BG14" s="69"/>
      <c r="BH14" s="27"/>
      <c r="BJ14" s="13"/>
      <c r="BK14" s="14"/>
      <c r="BL14" s="14"/>
      <c r="BM14" s="14"/>
      <c r="BN14" s="14"/>
      <c r="BO14" s="14"/>
      <c r="BP14" s="14"/>
      <c r="BQ14" s="14"/>
      <c r="BR14" s="14"/>
      <c r="BS14" s="14"/>
      <c r="BT14" s="14"/>
      <c r="BU14" s="14"/>
      <c r="BV14" s="69"/>
      <c r="BW14" s="69"/>
      <c r="BX14" s="69"/>
      <c r="BY14" s="27"/>
      <c r="BZ14" s="10"/>
      <c r="CA14" s="63">
        <f t="shared" si="0"/>
        <v>356606</v>
      </c>
      <c r="CB14" s="207"/>
      <c r="CC14" s="116">
        <v>356606</v>
      </c>
      <c r="CD14" s="207"/>
      <c r="CE14" s="205"/>
      <c r="CF14" s="160">
        <f>CA14</f>
        <v>356606</v>
      </c>
      <c r="CG14" s="207"/>
      <c r="CH14" s="68">
        <f>CC14</f>
        <v>356606</v>
      </c>
      <c r="CI14" s="207"/>
      <c r="CJ14" s="205"/>
      <c r="CK14" s="73"/>
      <c r="CL14" s="74"/>
      <c r="CM14" s="69"/>
      <c r="CN14" s="168">
        <v>356606</v>
      </c>
      <c r="CO14" s="162" t="s">
        <v>80</v>
      </c>
      <c r="CP14" s="27"/>
    </row>
    <row r="15" spans="1:94" s="3" customFormat="1" ht="120.6" customHeight="1" x14ac:dyDescent="0.25">
      <c r="A15" s="225" t="s">
        <v>83</v>
      </c>
      <c r="B15" s="257">
        <v>2</v>
      </c>
      <c r="C15" s="259" t="s">
        <v>84</v>
      </c>
      <c r="D15" s="250" t="s">
        <v>85</v>
      </c>
      <c r="E15" s="43" t="s">
        <v>86</v>
      </c>
      <c r="F15" s="261" t="s">
        <v>77</v>
      </c>
      <c r="G15" s="44" t="s">
        <v>78</v>
      </c>
      <c r="H15" s="193"/>
      <c r="I15" s="186"/>
      <c r="J15" s="186"/>
      <c r="K15" s="186"/>
      <c r="L15" s="186"/>
      <c r="M15" s="194"/>
      <c r="N15" s="92">
        <v>2090</v>
      </c>
      <c r="O15" s="173">
        <f t="shared" ref="O15" si="3">IFERROR((N15/N16),"")</f>
        <v>6.6615669025307578E-2</v>
      </c>
      <c r="P15" s="193"/>
      <c r="Q15" s="186"/>
      <c r="R15" s="186"/>
      <c r="S15" s="186"/>
      <c r="T15" s="186"/>
      <c r="U15" s="194"/>
      <c r="V15" s="92">
        <v>2090</v>
      </c>
      <c r="W15" s="173">
        <f t="shared" ref="W15" si="4">IFERROR((V15/V16),"")</f>
        <v>6.6615669025307578E-2</v>
      </c>
      <c r="X15" s="186"/>
      <c r="Y15" s="186"/>
      <c r="Z15" s="187"/>
      <c r="AA15" s="97">
        <f t="shared" ref="AA15:AA20" si="5">N15</f>
        <v>2090</v>
      </c>
      <c r="AB15" s="217"/>
      <c r="AC15" s="218"/>
      <c r="AD15" s="219"/>
      <c r="AE15" s="223" t="s">
        <v>79</v>
      </c>
      <c r="AF15" s="109"/>
      <c r="AG15" s="110"/>
      <c r="AH15" s="110"/>
      <c r="AI15" s="110"/>
      <c r="AJ15" s="110"/>
      <c r="AK15" s="16"/>
      <c r="AL15" s="16"/>
      <c r="AM15" s="142" t="s">
        <v>80</v>
      </c>
      <c r="AN15" s="70"/>
      <c r="AO15" s="70"/>
      <c r="AP15" s="26"/>
      <c r="AQ15" s="103"/>
      <c r="AR15" s="109"/>
      <c r="AS15" s="110"/>
      <c r="AT15" s="110"/>
      <c r="AU15" s="110"/>
      <c r="AV15" s="110"/>
      <c r="AW15" s="110"/>
      <c r="AX15" s="110"/>
      <c r="AY15" s="110"/>
      <c r="AZ15" s="110"/>
      <c r="BA15" s="110"/>
      <c r="BB15" s="8"/>
      <c r="BC15" s="8"/>
      <c r="BD15" s="149"/>
      <c r="BE15" s="149"/>
      <c r="BF15" s="70"/>
      <c r="BG15" s="70"/>
      <c r="BH15" s="26"/>
      <c r="BJ15" s="11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  <c r="BV15" s="70"/>
      <c r="BW15" s="70"/>
      <c r="BX15" s="70"/>
      <c r="BY15" s="26"/>
      <c r="BZ15" s="10"/>
      <c r="CA15" s="60">
        <f t="shared" si="0"/>
        <v>2090</v>
      </c>
      <c r="CB15" s="213">
        <f>IFERROR((CA15/CA16),"")</f>
        <v>6.6615669025307578E-2</v>
      </c>
      <c r="CC15" s="115">
        <v>1035</v>
      </c>
      <c r="CD15" s="213">
        <f t="shared" ref="CD15" si="6">IFERROR((CC15/CC16),"")</f>
        <v>3.2989099254159493E-2</v>
      </c>
      <c r="CE15" s="205">
        <f t="shared" ref="CE15" si="7">IFERROR(CD15/CB15,0)</f>
        <v>0.49521531100478466</v>
      </c>
      <c r="CF15" s="159">
        <f t="shared" ref="CF15:CF20" si="8">CA15</f>
        <v>2090</v>
      </c>
      <c r="CG15" s="213">
        <f>IFERROR((CF15/CF16),"")</f>
        <v>6.6615669025307578E-2</v>
      </c>
      <c r="CH15" s="67">
        <f t="shared" ref="CH15:CH20" si="9">CC15</f>
        <v>1035</v>
      </c>
      <c r="CI15" s="213">
        <f t="shared" ref="CI15" si="10">IFERROR((CH15/CH16),"")</f>
        <v>3.2989099254159493E-2</v>
      </c>
      <c r="CJ15" s="205">
        <f t="shared" ref="CJ15" si="11">IFERROR(CI15/CG15,0)</f>
        <v>0.49521531100478466</v>
      </c>
      <c r="CK15" s="75"/>
      <c r="CL15" s="76"/>
      <c r="CM15" s="70"/>
      <c r="CN15" s="169">
        <v>1035</v>
      </c>
      <c r="CO15" s="163" t="s">
        <v>80</v>
      </c>
      <c r="CP15" s="26"/>
    </row>
    <row r="16" spans="1:94" s="3" customFormat="1" ht="120.6" customHeight="1" x14ac:dyDescent="0.25">
      <c r="A16" s="226"/>
      <c r="B16" s="258"/>
      <c r="C16" s="260"/>
      <c r="D16" s="251"/>
      <c r="E16" s="42" t="s">
        <v>87</v>
      </c>
      <c r="F16" s="262"/>
      <c r="G16" s="45" t="s">
        <v>82</v>
      </c>
      <c r="H16" s="195"/>
      <c r="I16" s="188"/>
      <c r="J16" s="188"/>
      <c r="K16" s="188"/>
      <c r="L16" s="188"/>
      <c r="M16" s="196"/>
      <c r="N16" s="93">
        <v>31374</v>
      </c>
      <c r="O16" s="174"/>
      <c r="P16" s="195"/>
      <c r="Q16" s="188"/>
      <c r="R16" s="188"/>
      <c r="S16" s="188"/>
      <c r="T16" s="188"/>
      <c r="U16" s="196"/>
      <c r="V16" s="93">
        <v>31374</v>
      </c>
      <c r="W16" s="174"/>
      <c r="X16" s="188"/>
      <c r="Y16" s="188"/>
      <c r="Z16" s="189"/>
      <c r="AA16" s="101">
        <f t="shared" si="5"/>
        <v>31374</v>
      </c>
      <c r="AB16" s="220"/>
      <c r="AC16" s="221"/>
      <c r="AD16" s="222"/>
      <c r="AE16" s="224"/>
      <c r="AF16" s="111"/>
      <c r="AG16" s="112"/>
      <c r="AH16" s="112"/>
      <c r="AI16" s="112"/>
      <c r="AJ16" s="112"/>
      <c r="AK16" s="17"/>
      <c r="AL16" s="17"/>
      <c r="AM16" s="143" t="s">
        <v>80</v>
      </c>
      <c r="AN16" s="69"/>
      <c r="AO16" s="69"/>
      <c r="AP16" s="27"/>
      <c r="AQ16" s="103"/>
      <c r="AR16" s="111"/>
      <c r="AS16" s="112"/>
      <c r="AT16" s="112"/>
      <c r="AU16" s="112"/>
      <c r="AV16" s="112"/>
      <c r="AW16" s="112"/>
      <c r="AX16" s="112"/>
      <c r="AY16" s="112"/>
      <c r="AZ16" s="112"/>
      <c r="BA16" s="112"/>
      <c r="BB16" s="9"/>
      <c r="BC16" s="9"/>
      <c r="BD16" s="149"/>
      <c r="BE16" s="149"/>
      <c r="BF16" s="69"/>
      <c r="BG16" s="69"/>
      <c r="BH16" s="27"/>
      <c r="BJ16" s="13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69"/>
      <c r="BW16" s="69"/>
      <c r="BX16" s="69"/>
      <c r="BY16" s="27"/>
      <c r="BZ16" s="10"/>
      <c r="CA16" s="63">
        <f t="shared" si="0"/>
        <v>31374</v>
      </c>
      <c r="CB16" s="214"/>
      <c r="CC16" s="116">
        <v>31374</v>
      </c>
      <c r="CD16" s="214"/>
      <c r="CE16" s="205"/>
      <c r="CF16" s="160">
        <f t="shared" si="8"/>
        <v>31374</v>
      </c>
      <c r="CG16" s="214"/>
      <c r="CH16" s="68">
        <f t="shared" si="9"/>
        <v>31374</v>
      </c>
      <c r="CI16" s="214"/>
      <c r="CJ16" s="205"/>
      <c r="CK16" s="73"/>
      <c r="CL16" s="74"/>
      <c r="CM16" s="69"/>
      <c r="CN16" s="168">
        <v>31374</v>
      </c>
      <c r="CO16" s="162" t="s">
        <v>80</v>
      </c>
      <c r="CP16" s="27"/>
    </row>
    <row r="17" spans="1:94" s="3" customFormat="1" ht="120.6" customHeight="1" x14ac:dyDescent="0.25">
      <c r="A17" s="226"/>
      <c r="B17" s="257">
        <v>3</v>
      </c>
      <c r="C17" s="259" t="s">
        <v>88</v>
      </c>
      <c r="D17" s="250" t="s">
        <v>89</v>
      </c>
      <c r="E17" s="43" t="s">
        <v>90</v>
      </c>
      <c r="F17" s="261" t="s">
        <v>77</v>
      </c>
      <c r="G17" s="44" t="s">
        <v>78</v>
      </c>
      <c r="H17" s="193"/>
      <c r="I17" s="186"/>
      <c r="J17" s="186"/>
      <c r="K17" s="186"/>
      <c r="L17" s="186"/>
      <c r="M17" s="194"/>
      <c r="N17" s="92">
        <v>7600</v>
      </c>
      <c r="O17" s="173">
        <f t="shared" ref="O17" si="12">IFERROR((N17/N18),"")</f>
        <v>7.3330760324199148E-2</v>
      </c>
      <c r="P17" s="193"/>
      <c r="Q17" s="186"/>
      <c r="R17" s="186"/>
      <c r="S17" s="186"/>
      <c r="T17" s="186"/>
      <c r="U17" s="194"/>
      <c r="V17" s="92">
        <v>7600</v>
      </c>
      <c r="W17" s="173">
        <f t="shared" ref="W17" si="13">IFERROR((V17/V18),"")</f>
        <v>7.3330760324199148E-2</v>
      </c>
      <c r="X17" s="186"/>
      <c r="Y17" s="186"/>
      <c r="Z17" s="187"/>
      <c r="AA17" s="97">
        <f t="shared" si="5"/>
        <v>7600</v>
      </c>
      <c r="AB17" s="217"/>
      <c r="AC17" s="218"/>
      <c r="AD17" s="219"/>
      <c r="AE17" s="223" t="s">
        <v>79</v>
      </c>
      <c r="AF17" s="109"/>
      <c r="AG17" s="110"/>
      <c r="AH17" s="110"/>
      <c r="AI17" s="110"/>
      <c r="AJ17" s="110"/>
      <c r="AK17" s="16"/>
      <c r="AL17" s="16"/>
      <c r="AM17" s="142" t="s">
        <v>80</v>
      </c>
      <c r="AN17" s="70"/>
      <c r="AO17" s="70"/>
      <c r="AP17" s="26"/>
      <c r="AQ17" s="103"/>
      <c r="AR17" s="109"/>
      <c r="AS17" s="110"/>
      <c r="AT17" s="110"/>
      <c r="AU17" s="110"/>
      <c r="AV17" s="110"/>
      <c r="AW17" s="110"/>
      <c r="AX17" s="110"/>
      <c r="AY17" s="110"/>
      <c r="AZ17" s="110"/>
      <c r="BA17" s="110"/>
      <c r="BB17" s="8"/>
      <c r="BC17" s="8"/>
      <c r="BD17" s="149"/>
      <c r="BE17" s="149"/>
      <c r="BF17" s="70"/>
      <c r="BG17" s="70"/>
      <c r="BH17" s="26"/>
      <c r="BJ17" s="11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70"/>
      <c r="BW17" s="70"/>
      <c r="BX17" s="70"/>
      <c r="BY17" s="26"/>
      <c r="BZ17" s="10"/>
      <c r="CA17" s="60">
        <f t="shared" si="0"/>
        <v>7600</v>
      </c>
      <c r="CB17" s="213">
        <f>IFERROR((CA17/CA18),"")</f>
        <v>7.3330760324199148E-2</v>
      </c>
      <c r="CC17" s="117">
        <v>6698</v>
      </c>
      <c r="CD17" s="213">
        <f t="shared" ref="CD17" si="14">IFERROR((CC17/CC18),"")</f>
        <v>6.4627556927827096E-2</v>
      </c>
      <c r="CE17" s="205">
        <f t="shared" ref="CE17" si="15">IFERROR(CD17/CB17,0)</f>
        <v>0.88131578947368427</v>
      </c>
      <c r="CF17" s="159">
        <f t="shared" si="8"/>
        <v>7600</v>
      </c>
      <c r="CG17" s="213">
        <f>IFERROR((CF17/CF18),"")</f>
        <v>7.3330760324199148E-2</v>
      </c>
      <c r="CH17" s="67">
        <f t="shared" si="9"/>
        <v>6698</v>
      </c>
      <c r="CI17" s="213">
        <f t="shared" ref="CI17" si="16">IFERROR((CH17/CH18),"")</f>
        <v>6.4627556927827096E-2</v>
      </c>
      <c r="CJ17" s="205">
        <f t="shared" ref="CJ17" si="17">IFERROR(CI17/CG17,0)</f>
        <v>0.88131578947368427</v>
      </c>
      <c r="CK17" s="75"/>
      <c r="CL17" s="76"/>
      <c r="CM17" s="70"/>
      <c r="CN17" s="167">
        <v>6698</v>
      </c>
      <c r="CO17" s="163" t="s">
        <v>80</v>
      </c>
      <c r="CP17" s="26"/>
    </row>
    <row r="18" spans="1:94" s="3" customFormat="1" ht="120.6" customHeight="1" x14ac:dyDescent="0.25">
      <c r="A18" s="226"/>
      <c r="B18" s="258"/>
      <c r="C18" s="260"/>
      <c r="D18" s="251"/>
      <c r="E18" s="42" t="s">
        <v>91</v>
      </c>
      <c r="F18" s="262"/>
      <c r="G18" s="45" t="s">
        <v>82</v>
      </c>
      <c r="H18" s="195"/>
      <c r="I18" s="188"/>
      <c r="J18" s="188"/>
      <c r="K18" s="188"/>
      <c r="L18" s="188"/>
      <c r="M18" s="196"/>
      <c r="N18" s="93">
        <v>103640</v>
      </c>
      <c r="O18" s="174"/>
      <c r="P18" s="195"/>
      <c r="Q18" s="188"/>
      <c r="R18" s="188"/>
      <c r="S18" s="188"/>
      <c r="T18" s="188"/>
      <c r="U18" s="196"/>
      <c r="V18" s="93">
        <v>103640</v>
      </c>
      <c r="W18" s="174"/>
      <c r="X18" s="188"/>
      <c r="Y18" s="188"/>
      <c r="Z18" s="189"/>
      <c r="AA18" s="101">
        <f t="shared" si="5"/>
        <v>103640</v>
      </c>
      <c r="AB18" s="220"/>
      <c r="AC18" s="221"/>
      <c r="AD18" s="222"/>
      <c r="AE18" s="224"/>
      <c r="AF18" s="111"/>
      <c r="AG18" s="112"/>
      <c r="AH18" s="112"/>
      <c r="AI18" s="112"/>
      <c r="AJ18" s="112"/>
      <c r="AK18" s="17"/>
      <c r="AL18" s="17"/>
      <c r="AM18" s="143" t="s">
        <v>80</v>
      </c>
      <c r="AN18" s="69"/>
      <c r="AO18" s="69"/>
      <c r="AP18" s="27"/>
      <c r="AQ18" s="103"/>
      <c r="AR18" s="111"/>
      <c r="AS18" s="112"/>
      <c r="AT18" s="112"/>
      <c r="AU18" s="112"/>
      <c r="AV18" s="112"/>
      <c r="AW18" s="112"/>
      <c r="AX18" s="112"/>
      <c r="AY18" s="112"/>
      <c r="AZ18" s="112"/>
      <c r="BA18" s="112"/>
      <c r="BB18" s="9"/>
      <c r="BC18" s="9"/>
      <c r="BD18" s="149"/>
      <c r="BE18" s="149"/>
      <c r="BF18" s="69"/>
      <c r="BG18" s="69"/>
      <c r="BH18" s="27"/>
      <c r="BJ18" s="13"/>
      <c r="BK18" s="14"/>
      <c r="BL18" s="14"/>
      <c r="BM18" s="14"/>
      <c r="BN18" s="14"/>
      <c r="BO18" s="14"/>
      <c r="BP18" s="14"/>
      <c r="BQ18" s="14"/>
      <c r="BR18" s="14"/>
      <c r="BS18" s="14"/>
      <c r="BT18" s="14"/>
      <c r="BU18" s="14"/>
      <c r="BV18" s="69"/>
      <c r="BW18" s="69"/>
      <c r="BX18" s="69"/>
      <c r="BY18" s="27"/>
      <c r="BZ18" s="10"/>
      <c r="CA18" s="63">
        <f t="shared" si="0"/>
        <v>103640</v>
      </c>
      <c r="CB18" s="214"/>
      <c r="CC18" s="116">
        <v>103640</v>
      </c>
      <c r="CD18" s="214"/>
      <c r="CE18" s="205"/>
      <c r="CF18" s="160">
        <f t="shared" si="8"/>
        <v>103640</v>
      </c>
      <c r="CG18" s="214"/>
      <c r="CH18" s="68">
        <f t="shared" si="9"/>
        <v>103640</v>
      </c>
      <c r="CI18" s="214"/>
      <c r="CJ18" s="205"/>
      <c r="CK18" s="73"/>
      <c r="CL18" s="74"/>
      <c r="CM18" s="69"/>
      <c r="CN18" s="168">
        <v>103640</v>
      </c>
      <c r="CO18" s="162" t="s">
        <v>80</v>
      </c>
      <c r="CP18" s="27"/>
    </row>
    <row r="19" spans="1:94" s="3" customFormat="1" ht="120.6" customHeight="1" x14ac:dyDescent="0.25">
      <c r="A19" s="226"/>
      <c r="B19" s="257">
        <v>4</v>
      </c>
      <c r="C19" s="259" t="s">
        <v>92</v>
      </c>
      <c r="D19" s="250" t="s">
        <v>93</v>
      </c>
      <c r="E19" s="43" t="s">
        <v>94</v>
      </c>
      <c r="F19" s="261" t="s">
        <v>77</v>
      </c>
      <c r="G19" s="44" t="s">
        <v>78</v>
      </c>
      <c r="H19" s="193"/>
      <c r="I19" s="186"/>
      <c r="J19" s="186"/>
      <c r="K19" s="186"/>
      <c r="L19" s="186"/>
      <c r="M19" s="194"/>
      <c r="N19" s="92">
        <v>14100</v>
      </c>
      <c r="O19" s="173">
        <f t="shared" ref="O19" si="18">IFERROR((N19/N20),"")</f>
        <v>6.3630455973139821E-2</v>
      </c>
      <c r="P19" s="193"/>
      <c r="Q19" s="186"/>
      <c r="R19" s="186"/>
      <c r="S19" s="186"/>
      <c r="T19" s="186"/>
      <c r="U19" s="194"/>
      <c r="V19" s="92">
        <v>14100</v>
      </c>
      <c r="W19" s="173">
        <f t="shared" ref="W19" si="19">IFERROR((V19/V20),"")</f>
        <v>6.3630455973139821E-2</v>
      </c>
      <c r="X19" s="186"/>
      <c r="Y19" s="186"/>
      <c r="Z19" s="187"/>
      <c r="AA19" s="97">
        <f t="shared" si="5"/>
        <v>14100</v>
      </c>
      <c r="AB19" s="217"/>
      <c r="AC19" s="218"/>
      <c r="AD19" s="219"/>
      <c r="AE19" s="223" t="s">
        <v>79</v>
      </c>
      <c r="AF19" s="109"/>
      <c r="AG19" s="110"/>
      <c r="AH19" s="110"/>
      <c r="AI19" s="110"/>
      <c r="AJ19" s="110"/>
      <c r="AK19" s="16"/>
      <c r="AL19" s="16"/>
      <c r="AM19" s="142" t="s">
        <v>80</v>
      </c>
      <c r="AN19" s="70"/>
      <c r="AO19" s="70"/>
      <c r="AP19" s="26"/>
      <c r="AQ19" s="103"/>
      <c r="AR19" s="109"/>
      <c r="AS19" s="110"/>
      <c r="AT19" s="110"/>
      <c r="AU19" s="110"/>
      <c r="AV19" s="110"/>
      <c r="AW19" s="110"/>
      <c r="AX19" s="110"/>
      <c r="AY19" s="110"/>
      <c r="AZ19" s="110"/>
      <c r="BA19" s="110"/>
      <c r="BB19" s="8"/>
      <c r="BC19" s="8"/>
      <c r="BD19" s="149"/>
      <c r="BE19" s="149"/>
      <c r="BF19" s="70"/>
      <c r="BG19" s="70"/>
      <c r="BH19" s="26"/>
      <c r="BJ19" s="11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70"/>
      <c r="BW19" s="70"/>
      <c r="BX19" s="70"/>
      <c r="BY19" s="26"/>
      <c r="BZ19" s="10"/>
      <c r="CA19" s="60">
        <f t="shared" si="0"/>
        <v>14100</v>
      </c>
      <c r="CB19" s="213">
        <f>IFERROR((CA19/CA20),"")</f>
        <v>6.3630455973139821E-2</v>
      </c>
      <c r="CC19" s="117">
        <v>8255</v>
      </c>
      <c r="CD19" s="213">
        <f t="shared" ref="CD19" si="20">IFERROR((CC19/CC20),"")</f>
        <v>3.7253149933210584E-2</v>
      </c>
      <c r="CE19" s="205">
        <f t="shared" ref="CE19" si="21">IFERROR(CD19/CB19,0)</f>
        <v>0.5854609929078014</v>
      </c>
      <c r="CF19" s="159">
        <f t="shared" si="8"/>
        <v>14100</v>
      </c>
      <c r="CG19" s="213">
        <f>IFERROR((CF19/CF20),"")</f>
        <v>6.3630455973139821E-2</v>
      </c>
      <c r="CH19" s="67">
        <f t="shared" si="9"/>
        <v>8255</v>
      </c>
      <c r="CI19" s="213">
        <f t="shared" ref="CI19" si="22">IFERROR((CH19/CH20),"")</f>
        <v>3.7253149933210584E-2</v>
      </c>
      <c r="CJ19" s="205">
        <f t="shared" ref="CJ19" si="23">IFERROR(CI19/CG19,0)</f>
        <v>0.5854609929078014</v>
      </c>
      <c r="CK19" s="75"/>
      <c r="CL19" s="76"/>
      <c r="CM19" s="70"/>
      <c r="CN19" s="167">
        <v>8255</v>
      </c>
      <c r="CO19" s="163" t="s">
        <v>80</v>
      </c>
      <c r="CP19" s="26"/>
    </row>
    <row r="20" spans="1:94" s="3" customFormat="1" ht="120.6" customHeight="1" x14ac:dyDescent="0.25">
      <c r="A20" s="226"/>
      <c r="B20" s="258"/>
      <c r="C20" s="260"/>
      <c r="D20" s="251"/>
      <c r="E20" s="42" t="s">
        <v>95</v>
      </c>
      <c r="F20" s="262"/>
      <c r="G20" s="45" t="s">
        <v>82</v>
      </c>
      <c r="H20" s="195"/>
      <c r="I20" s="188"/>
      <c r="J20" s="188"/>
      <c r="K20" s="188"/>
      <c r="L20" s="188"/>
      <c r="M20" s="196"/>
      <c r="N20" s="93">
        <v>221592</v>
      </c>
      <c r="O20" s="174"/>
      <c r="P20" s="195"/>
      <c r="Q20" s="188"/>
      <c r="R20" s="188"/>
      <c r="S20" s="188"/>
      <c r="T20" s="188"/>
      <c r="U20" s="196"/>
      <c r="V20" s="93">
        <v>221592</v>
      </c>
      <c r="W20" s="174"/>
      <c r="X20" s="188"/>
      <c r="Y20" s="188"/>
      <c r="Z20" s="189"/>
      <c r="AA20" s="101">
        <f t="shared" si="5"/>
        <v>221592</v>
      </c>
      <c r="AB20" s="220"/>
      <c r="AC20" s="221"/>
      <c r="AD20" s="222"/>
      <c r="AE20" s="224"/>
      <c r="AF20" s="111"/>
      <c r="AG20" s="112"/>
      <c r="AH20" s="112"/>
      <c r="AI20" s="112"/>
      <c r="AJ20" s="112"/>
      <c r="AK20" s="17"/>
      <c r="AL20" s="17"/>
      <c r="AM20" s="143" t="s">
        <v>80</v>
      </c>
      <c r="AN20" s="69"/>
      <c r="AO20" s="69"/>
      <c r="AP20" s="27"/>
      <c r="AQ20" s="103"/>
      <c r="AR20" s="111"/>
      <c r="AS20" s="112"/>
      <c r="AT20" s="112"/>
      <c r="AU20" s="112"/>
      <c r="AV20" s="112"/>
      <c r="AW20" s="112"/>
      <c r="AX20" s="112"/>
      <c r="AY20" s="112"/>
      <c r="AZ20" s="112"/>
      <c r="BA20" s="112"/>
      <c r="BC20" s="9"/>
      <c r="BD20" s="149"/>
      <c r="BE20" s="149"/>
      <c r="BF20" s="69"/>
      <c r="BG20" s="69"/>
      <c r="BH20" s="27"/>
      <c r="BJ20" s="13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69"/>
      <c r="BW20" s="69"/>
      <c r="BX20" s="69"/>
      <c r="BY20" s="27"/>
      <c r="BZ20" s="10"/>
      <c r="CA20" s="63">
        <f t="shared" si="0"/>
        <v>221592</v>
      </c>
      <c r="CB20" s="214"/>
      <c r="CC20" s="116">
        <v>221592</v>
      </c>
      <c r="CD20" s="214"/>
      <c r="CE20" s="205"/>
      <c r="CF20" s="160">
        <f t="shared" si="8"/>
        <v>221592</v>
      </c>
      <c r="CG20" s="214"/>
      <c r="CH20" s="68">
        <f t="shared" si="9"/>
        <v>221592</v>
      </c>
      <c r="CI20" s="214"/>
      <c r="CJ20" s="205"/>
      <c r="CK20" s="73"/>
      <c r="CL20" s="74"/>
      <c r="CM20" s="69"/>
      <c r="CN20" s="168">
        <v>221592</v>
      </c>
      <c r="CO20" s="162" t="s">
        <v>80</v>
      </c>
      <c r="CP20" s="27"/>
    </row>
    <row r="21" spans="1:94" s="3" customFormat="1" ht="288" customHeight="1" x14ac:dyDescent="0.25">
      <c r="A21" s="225" t="s">
        <v>96</v>
      </c>
      <c r="B21" s="257">
        <v>5</v>
      </c>
      <c r="C21" s="259" t="s">
        <v>97</v>
      </c>
      <c r="D21" s="250" t="s">
        <v>98</v>
      </c>
      <c r="E21" s="43" t="s">
        <v>99</v>
      </c>
      <c r="F21" s="234" t="s">
        <v>57</v>
      </c>
      <c r="G21" s="46" t="s">
        <v>100</v>
      </c>
      <c r="H21" s="92">
        <v>1380</v>
      </c>
      <c r="I21" s="173">
        <f t="shared" ref="I21:U35" si="24">IFERROR((H21/H22),"")</f>
        <v>0.63594470046082952</v>
      </c>
      <c r="J21" s="92">
        <v>2040</v>
      </c>
      <c r="K21" s="173">
        <f t="shared" ref="K21" si="25">IFERROR((J21/J22),"")</f>
        <v>0.29377880184331795</v>
      </c>
      <c r="L21" s="92">
        <v>2040</v>
      </c>
      <c r="M21" s="173">
        <f t="shared" ref="M21" si="26">IFERROR((L21/L22),"")</f>
        <v>0.27649769585253459</v>
      </c>
      <c r="N21" s="92">
        <v>2040</v>
      </c>
      <c r="O21" s="173">
        <f t="shared" ref="O21" si="27">IFERROR((N21/N22),"")</f>
        <v>0.39170506912442399</v>
      </c>
      <c r="P21" s="127">
        <v>1380</v>
      </c>
      <c r="Q21" s="171">
        <f t="shared" si="24"/>
        <v>0.63594470046082952</v>
      </c>
      <c r="R21" s="127">
        <v>2040</v>
      </c>
      <c r="S21" s="171">
        <f t="shared" si="24"/>
        <v>0.29377880184331795</v>
      </c>
      <c r="T21" s="92">
        <v>2040</v>
      </c>
      <c r="U21" s="173">
        <f t="shared" si="24"/>
        <v>0.27649769585253459</v>
      </c>
      <c r="V21" s="147">
        <v>2040</v>
      </c>
      <c r="W21" s="173">
        <f t="shared" ref="W21" si="28">IFERROR((V21/V22),"")</f>
        <v>0.39170506912442399</v>
      </c>
      <c r="X21" s="95">
        <f t="shared" ref="X21:X36" si="29">H21</f>
        <v>1380</v>
      </c>
      <c r="Y21" s="96">
        <f>H21+J21</f>
        <v>3420</v>
      </c>
      <c r="Z21" s="96">
        <f>H21+J21+L21</f>
        <v>5460</v>
      </c>
      <c r="AA21" s="97">
        <f>H21+J21+L21+N21</f>
        <v>7500</v>
      </c>
      <c r="AB21" s="98"/>
      <c r="AC21" s="96">
        <f>H21+R21</f>
        <v>3420</v>
      </c>
      <c r="AD21" s="96">
        <f>AC21+T21</f>
        <v>5460</v>
      </c>
      <c r="AE21" s="97">
        <f>AD21+V21</f>
        <v>7500</v>
      </c>
      <c r="AF21" s="60">
        <f t="shared" ref="AF21:AF36" si="30">H21</f>
        <v>1380</v>
      </c>
      <c r="AG21" s="173">
        <f>IFERROR((AF21/AF22),"")</f>
        <v>0.63594470046082952</v>
      </c>
      <c r="AH21" s="113">
        <v>194</v>
      </c>
      <c r="AI21" s="210">
        <f t="shared" ref="AI21" si="31">IFERROR((AH21/AH22),"")</f>
        <v>0.33506044905008636</v>
      </c>
      <c r="AJ21" s="212">
        <f>IFERROR(AI21/AG21,0)</f>
        <v>0.52687041625991837</v>
      </c>
      <c r="AK21" s="215" t="s">
        <v>101</v>
      </c>
      <c r="AL21" s="289" t="s">
        <v>102</v>
      </c>
      <c r="AM21" s="142" t="s">
        <v>80</v>
      </c>
      <c r="AN21" s="142">
        <v>243</v>
      </c>
      <c r="AO21" s="142" t="s">
        <v>103</v>
      </c>
      <c r="AP21" s="24"/>
      <c r="AQ21" s="103"/>
      <c r="AR21" s="60">
        <f t="shared" ref="AR21:AR36" si="32">R21</f>
        <v>2040</v>
      </c>
      <c r="AS21" s="213">
        <f>IFERROR((AR21/AR22),"")</f>
        <v>0.29377880184331795</v>
      </c>
      <c r="AT21" s="61">
        <v>733</v>
      </c>
      <c r="AU21" s="213">
        <f t="shared" ref="AU21" si="33">IFERROR((AT21/AT22),"")</f>
        <v>0.20642072655589974</v>
      </c>
      <c r="AV21" s="205">
        <f>IFERROR(AU21/AS21,0)</f>
        <v>0.70263996333537648</v>
      </c>
      <c r="AW21" s="62">
        <f>AC21</f>
        <v>3420</v>
      </c>
      <c r="AX21" s="213">
        <f>IFERROR((AW21/AW22),"")</f>
        <v>0.37524687294272546</v>
      </c>
      <c r="AY21" s="67">
        <f>AH21+AT21</f>
        <v>927</v>
      </c>
      <c r="AZ21" s="213">
        <f t="shared" ref="AZ21" si="34">IFERROR((AY21/AY22),"")</f>
        <v>0.22445520581113801</v>
      </c>
      <c r="BA21" s="205">
        <f>IFERROR(AZ21/AX21,0)</f>
        <v>0.59815343443354152</v>
      </c>
      <c r="BB21" s="208" t="s">
        <v>104</v>
      </c>
      <c r="BC21" s="291" t="s">
        <v>105</v>
      </c>
      <c r="BD21" s="149"/>
      <c r="BE21" s="150">
        <v>891</v>
      </c>
      <c r="BF21" s="151" t="s">
        <v>103</v>
      </c>
      <c r="BG21" s="70"/>
      <c r="BH21" s="24"/>
      <c r="BJ21" s="60">
        <f t="shared" ref="BJ21:BJ36" si="35">T21</f>
        <v>2040</v>
      </c>
      <c r="BK21" s="213">
        <f>IFERROR((BJ21/BJ22),"")</f>
        <v>0.27649769585253459</v>
      </c>
      <c r="BL21" s="61">
        <v>647</v>
      </c>
      <c r="BM21" s="213">
        <f t="shared" ref="BM21" si="36">IFERROR((BL21/BL22),"")</f>
        <v>0.1159913947651488</v>
      </c>
      <c r="BN21" s="205">
        <f>IFERROR(BM21/BK21,0)</f>
        <v>0.41950221106728813</v>
      </c>
      <c r="BO21" s="62">
        <f>AD21</f>
        <v>5460</v>
      </c>
      <c r="BP21" s="213">
        <f>IFERROR((BO21/BO22),"")</f>
        <v>0.33106960950764008</v>
      </c>
      <c r="BQ21" s="67">
        <f>AY21+BL21</f>
        <v>1574</v>
      </c>
      <c r="BR21" s="213">
        <f t="shared" ref="BR21" si="37">IFERROR((BQ21/BQ22),"")</f>
        <v>0.16213432220848784</v>
      </c>
      <c r="BS21" s="205">
        <f>IFERROR(BR21/BP21,0)</f>
        <v>0.48972879887589399</v>
      </c>
      <c r="BT21" s="208" t="s">
        <v>104</v>
      </c>
      <c r="BU21" s="291" t="s">
        <v>105</v>
      </c>
      <c r="BV21" s="70"/>
      <c r="BW21" s="151">
        <v>786</v>
      </c>
      <c r="BX21" s="151" t="s">
        <v>103</v>
      </c>
      <c r="BY21" s="158"/>
      <c r="BZ21" s="10"/>
      <c r="CA21" s="60">
        <f t="shared" si="0"/>
        <v>2040</v>
      </c>
      <c r="CB21" s="213">
        <f>IFERROR((CA21/CA22),"")</f>
        <v>0.39170506912442399</v>
      </c>
      <c r="CC21" s="117">
        <v>770</v>
      </c>
      <c r="CD21" s="213">
        <f t="shared" ref="CD21" si="38">IFERROR((CC21/CC22),"")</f>
        <v>0.14683447749809306</v>
      </c>
      <c r="CE21" s="205">
        <f>IFERROR(CD21/CB21,0)</f>
        <v>0.37485978373042578</v>
      </c>
      <c r="CF21" s="62">
        <f>AE21</f>
        <v>7500</v>
      </c>
      <c r="CG21" s="213">
        <f>IFERROR((CF21/CF22),"")</f>
        <v>0.34562211981566821</v>
      </c>
      <c r="CH21" s="67">
        <f>BQ21+CC21</f>
        <v>2344</v>
      </c>
      <c r="CI21" s="213">
        <f t="shared" ref="CI21" si="39">IFERROR((CH21/CH22),"")</f>
        <v>0.15676832530765114</v>
      </c>
      <c r="CJ21" s="205">
        <f>IFERROR(CI21/CG21,0)</f>
        <v>0.45358302122347061</v>
      </c>
      <c r="CK21" s="208" t="s">
        <v>104</v>
      </c>
      <c r="CL21" s="291" t="s">
        <v>105</v>
      </c>
      <c r="CM21" s="70"/>
      <c r="CN21" s="163">
        <v>935</v>
      </c>
      <c r="CO21" s="163" t="s">
        <v>103</v>
      </c>
      <c r="CP21" s="24"/>
    </row>
    <row r="22" spans="1:94" s="3" customFormat="1" ht="189.6" customHeight="1" x14ac:dyDescent="0.25">
      <c r="A22" s="226"/>
      <c r="B22" s="258"/>
      <c r="C22" s="260"/>
      <c r="D22" s="251"/>
      <c r="E22" s="42" t="s">
        <v>106</v>
      </c>
      <c r="F22" s="235"/>
      <c r="G22" s="47" t="s">
        <v>107</v>
      </c>
      <c r="H22" s="93">
        <v>2170</v>
      </c>
      <c r="I22" s="174"/>
      <c r="J22" s="93">
        <v>6944</v>
      </c>
      <c r="K22" s="174"/>
      <c r="L22" s="93">
        <v>7378</v>
      </c>
      <c r="M22" s="174"/>
      <c r="N22" s="93">
        <v>5208</v>
      </c>
      <c r="O22" s="174"/>
      <c r="P22" s="128">
        <v>2170</v>
      </c>
      <c r="Q22" s="172"/>
      <c r="R22" s="128">
        <v>6944</v>
      </c>
      <c r="S22" s="172"/>
      <c r="T22" s="93">
        <v>7378</v>
      </c>
      <c r="U22" s="174"/>
      <c r="V22" s="148">
        <v>5208</v>
      </c>
      <c r="W22" s="174"/>
      <c r="X22" s="99">
        <f t="shared" si="29"/>
        <v>2170</v>
      </c>
      <c r="Y22" s="100">
        <f>H22+J22</f>
        <v>9114</v>
      </c>
      <c r="Z22" s="100">
        <f>H22+J22+L22</f>
        <v>16492</v>
      </c>
      <c r="AA22" s="101">
        <f>H22+J22+L22+N22</f>
        <v>21700</v>
      </c>
      <c r="AB22" s="102"/>
      <c r="AC22" s="100">
        <f>H22+R22</f>
        <v>9114</v>
      </c>
      <c r="AD22" s="100">
        <f>AC22+T22</f>
        <v>16492</v>
      </c>
      <c r="AE22" s="101">
        <f>AD22+V22</f>
        <v>21700</v>
      </c>
      <c r="AF22" s="63">
        <f t="shared" si="30"/>
        <v>2170</v>
      </c>
      <c r="AG22" s="174"/>
      <c r="AH22" s="114">
        <v>579</v>
      </c>
      <c r="AI22" s="211"/>
      <c r="AJ22" s="212"/>
      <c r="AK22" s="216"/>
      <c r="AL22" s="290"/>
      <c r="AM22" s="143" t="s">
        <v>108</v>
      </c>
      <c r="AN22" s="143">
        <v>408</v>
      </c>
      <c r="AO22" s="143" t="s">
        <v>103</v>
      </c>
      <c r="AP22" s="25"/>
      <c r="AQ22" s="103"/>
      <c r="AR22" s="63">
        <f t="shared" si="32"/>
        <v>6944</v>
      </c>
      <c r="AS22" s="214"/>
      <c r="AT22" s="64">
        <v>3551</v>
      </c>
      <c r="AU22" s="214"/>
      <c r="AV22" s="205"/>
      <c r="AW22" s="65">
        <f>AC22</f>
        <v>9114</v>
      </c>
      <c r="AX22" s="214"/>
      <c r="AY22" s="68">
        <f>AH22+AT22</f>
        <v>4130</v>
      </c>
      <c r="AZ22" s="214"/>
      <c r="BA22" s="205"/>
      <c r="BB22" s="209"/>
      <c r="BC22" s="292"/>
      <c r="BD22" s="149"/>
      <c r="BE22" s="150">
        <v>3551</v>
      </c>
      <c r="BF22" s="152" t="s">
        <v>80</v>
      </c>
      <c r="BG22" s="69"/>
      <c r="BH22" s="25"/>
      <c r="BJ22" s="63">
        <f t="shared" si="35"/>
        <v>7378</v>
      </c>
      <c r="BK22" s="214"/>
      <c r="BL22" s="64">
        <v>5578</v>
      </c>
      <c r="BM22" s="214"/>
      <c r="BN22" s="205"/>
      <c r="BO22" s="65">
        <f>AD22</f>
        <v>16492</v>
      </c>
      <c r="BP22" s="214"/>
      <c r="BQ22" s="68">
        <f>AY22+BL22</f>
        <v>9708</v>
      </c>
      <c r="BR22" s="214"/>
      <c r="BS22" s="205"/>
      <c r="BT22" s="209"/>
      <c r="BU22" s="292"/>
      <c r="BV22" s="69"/>
      <c r="BW22" s="152">
        <v>5578</v>
      </c>
      <c r="BX22" s="152" t="s">
        <v>80</v>
      </c>
      <c r="BY22" s="25"/>
      <c r="BZ22" s="10"/>
      <c r="CA22" s="63">
        <f t="shared" si="0"/>
        <v>5208</v>
      </c>
      <c r="CB22" s="214"/>
      <c r="CC22" s="116">
        <v>5244</v>
      </c>
      <c r="CD22" s="214"/>
      <c r="CE22" s="205"/>
      <c r="CF22" s="65">
        <f>AE22</f>
        <v>21700</v>
      </c>
      <c r="CG22" s="214"/>
      <c r="CH22" s="68">
        <f>BQ22+CC22</f>
        <v>14952</v>
      </c>
      <c r="CI22" s="214"/>
      <c r="CJ22" s="205"/>
      <c r="CK22" s="209"/>
      <c r="CL22" s="292"/>
      <c r="CM22" s="69"/>
      <c r="CN22" s="162">
        <v>5245</v>
      </c>
      <c r="CO22" s="162" t="s">
        <v>103</v>
      </c>
      <c r="CP22" s="25"/>
    </row>
    <row r="23" spans="1:94" s="3" customFormat="1" ht="392.45" customHeight="1" x14ac:dyDescent="0.25">
      <c r="A23" s="226"/>
      <c r="B23" s="257">
        <v>6</v>
      </c>
      <c r="C23" s="259" t="s">
        <v>109</v>
      </c>
      <c r="D23" s="250" t="s">
        <v>110</v>
      </c>
      <c r="E23" s="43" t="s">
        <v>111</v>
      </c>
      <c r="F23" s="234" t="s">
        <v>57</v>
      </c>
      <c r="G23" s="48" t="s">
        <v>112</v>
      </c>
      <c r="H23" s="92">
        <v>54</v>
      </c>
      <c r="I23" s="173">
        <f t="shared" si="24"/>
        <v>0.49090909090909091</v>
      </c>
      <c r="J23" s="92">
        <v>169</v>
      </c>
      <c r="K23" s="173">
        <f t="shared" ref="K23" si="40">IFERROR((J23/J24),"")</f>
        <v>0.49560117302052786</v>
      </c>
      <c r="L23" s="92">
        <v>180</v>
      </c>
      <c r="M23" s="173">
        <f t="shared" ref="M23" si="41">IFERROR((L23/L24),"")</f>
        <v>0.45569620253164556</v>
      </c>
      <c r="N23" s="92">
        <v>128</v>
      </c>
      <c r="O23" s="173">
        <f t="shared" ref="O23" si="42">IFERROR((N23/N24),"")</f>
        <v>9.5238095238095233E-2</v>
      </c>
      <c r="P23" s="127">
        <v>54</v>
      </c>
      <c r="Q23" s="171">
        <f t="shared" si="24"/>
        <v>0.49090909090909091</v>
      </c>
      <c r="R23" s="127">
        <v>169</v>
      </c>
      <c r="S23" s="171">
        <f t="shared" si="24"/>
        <v>0.49560117302052786</v>
      </c>
      <c r="T23" s="92">
        <v>180</v>
      </c>
      <c r="U23" s="173">
        <f t="shared" si="24"/>
        <v>0.45569620253164556</v>
      </c>
      <c r="V23" s="147">
        <v>128</v>
      </c>
      <c r="W23" s="173">
        <f t="shared" ref="W23" si="43">IFERROR((V23/V24),"")</f>
        <v>9.5238095238095233E-2</v>
      </c>
      <c r="X23" s="95">
        <f t="shared" si="29"/>
        <v>54</v>
      </c>
      <c r="Y23" s="96">
        <f>H23+J23</f>
        <v>223</v>
      </c>
      <c r="Z23" s="96">
        <f>H23+J23+L23</f>
        <v>403</v>
      </c>
      <c r="AA23" s="97">
        <f>H23+J23+L23+N23</f>
        <v>531</v>
      </c>
      <c r="AB23" s="98"/>
      <c r="AC23" s="96">
        <f>H23+R23</f>
        <v>223</v>
      </c>
      <c r="AD23" s="96">
        <f>AC23+T23</f>
        <v>403</v>
      </c>
      <c r="AE23" s="97">
        <f>AD23+V23</f>
        <v>531</v>
      </c>
      <c r="AF23" s="60">
        <f t="shared" si="30"/>
        <v>54</v>
      </c>
      <c r="AG23" s="173">
        <f>IFERROR((AF23/AF24),"")</f>
        <v>0.49090909090909091</v>
      </c>
      <c r="AH23" s="115">
        <v>14</v>
      </c>
      <c r="AI23" s="210">
        <f t="shared" ref="AI23" si="44">IFERROR((AH23/AH24),"")</f>
        <v>1.6928657799274487E-2</v>
      </c>
      <c r="AJ23" s="212">
        <f t="shared" ref="AJ23" si="45">IFERROR(AI23/AG23,0)</f>
        <v>3.4484302924448026E-2</v>
      </c>
      <c r="AK23" s="295" t="s">
        <v>113</v>
      </c>
      <c r="AL23" s="296" t="s">
        <v>114</v>
      </c>
      <c r="AM23" s="142" t="s">
        <v>108</v>
      </c>
      <c r="AN23" s="142">
        <v>15</v>
      </c>
      <c r="AO23" s="142" t="s">
        <v>103</v>
      </c>
      <c r="AP23" s="24"/>
      <c r="AQ23" s="103"/>
      <c r="AR23" s="60">
        <f t="shared" si="32"/>
        <v>169</v>
      </c>
      <c r="AS23" s="213">
        <f>IFERROR((AR23/AR24),"")</f>
        <v>0.49560117302052786</v>
      </c>
      <c r="AT23" s="61">
        <v>87</v>
      </c>
      <c r="AU23" s="213">
        <f t="shared" ref="AU23" si="46">IFERROR((AT23/AT24),"")</f>
        <v>8.3653846153846148E-2</v>
      </c>
      <c r="AV23" s="205">
        <f t="shared" ref="AV23" si="47">IFERROR(AU23/AS23,0)</f>
        <v>0.16879267182521618</v>
      </c>
      <c r="AW23" s="62">
        <f>AC23</f>
        <v>223</v>
      </c>
      <c r="AX23" s="213">
        <f>IFERROR((AW23/AW24),"")</f>
        <v>0.6539589442815249</v>
      </c>
      <c r="AY23" s="67">
        <f>AH23+AT23</f>
        <v>101</v>
      </c>
      <c r="AZ23" s="213">
        <f t="shared" ref="AZ23" si="48">IFERROR((AY23/AY24),"")</f>
        <v>9.7115384615384617E-2</v>
      </c>
      <c r="BA23" s="205">
        <f t="shared" ref="BA23" si="49">IFERROR(AZ23/AX23,0)</f>
        <v>0.14850379441186617</v>
      </c>
      <c r="BB23" s="293" t="s">
        <v>115</v>
      </c>
      <c r="BC23" s="294" t="s">
        <v>116</v>
      </c>
      <c r="BD23" s="149"/>
      <c r="BE23" s="150">
        <v>93</v>
      </c>
      <c r="BF23" s="151" t="s">
        <v>103</v>
      </c>
      <c r="BG23" s="70"/>
      <c r="BH23" s="24"/>
      <c r="BJ23" s="60">
        <f t="shared" si="35"/>
        <v>180</v>
      </c>
      <c r="BK23" s="213">
        <f>IFERROR((BJ23/BJ24),"")</f>
        <v>0.45569620253164556</v>
      </c>
      <c r="BL23" s="61">
        <v>107</v>
      </c>
      <c r="BM23" s="213">
        <f t="shared" ref="BM23" si="50">IFERROR((BL23/BL24),"")</f>
        <v>0.12783751493428913</v>
      </c>
      <c r="BN23" s="205">
        <f t="shared" ref="BN23" si="51">IFERROR(BM23/BK23,0)</f>
        <v>0.28053232443913451</v>
      </c>
      <c r="BO23" s="62">
        <f>AD23</f>
        <v>403</v>
      </c>
      <c r="BP23" s="213">
        <f>IFERROR((BO23/BO24),"")</f>
        <v>1.0202531645569621</v>
      </c>
      <c r="BQ23" s="67">
        <f>AY23+BL23</f>
        <v>208</v>
      </c>
      <c r="BR23" s="213">
        <f t="shared" ref="BR23" si="52">IFERROR((BQ23/BQ24),"")</f>
        <v>0.24850657108721624</v>
      </c>
      <c r="BS23" s="205">
        <f t="shared" ref="BS23" si="53">IFERROR(BR23/BP23,0)</f>
        <v>0.24357343816240795</v>
      </c>
      <c r="BT23" s="293" t="s">
        <v>115</v>
      </c>
      <c r="BU23" s="294" t="s">
        <v>116</v>
      </c>
      <c r="BV23" s="70"/>
      <c r="BW23" s="151">
        <v>113</v>
      </c>
      <c r="BX23" s="151" t="s">
        <v>103</v>
      </c>
      <c r="BY23" s="24"/>
      <c r="BZ23" s="10"/>
      <c r="CA23" s="60">
        <f t="shared" si="0"/>
        <v>128</v>
      </c>
      <c r="CB23" s="213">
        <f>IFERROR((CA23/CA24),"")</f>
        <v>9.5238095238095233E-2</v>
      </c>
      <c r="CC23" s="115">
        <v>69</v>
      </c>
      <c r="CD23" s="213">
        <f t="shared" ref="CD23" si="54">IFERROR((CC23/CC24),"")</f>
        <v>0.11292962356792144</v>
      </c>
      <c r="CE23" s="205">
        <f t="shared" ref="CE23" si="55">IFERROR(CD23/CB23,0)</f>
        <v>1.1857610474631752</v>
      </c>
      <c r="CF23" s="62">
        <f>AE23</f>
        <v>531</v>
      </c>
      <c r="CG23" s="213">
        <f>IFERROR((CF23/CF24),"")</f>
        <v>0.3950892857142857</v>
      </c>
      <c r="CH23" s="67">
        <f>BQ23+CC23</f>
        <v>277</v>
      </c>
      <c r="CI23" s="213">
        <f t="shared" ref="CI23" si="56">IFERROR((CH23/CH24),"")</f>
        <v>0.45335515548281508</v>
      </c>
      <c r="CJ23" s="205">
        <f t="shared" ref="CJ23" si="57">IFERROR(CI23/CG23,0)</f>
        <v>1.1474751957983116</v>
      </c>
      <c r="CK23" s="293" t="s">
        <v>117</v>
      </c>
      <c r="CL23" s="294" t="s">
        <v>118</v>
      </c>
      <c r="CM23" s="70"/>
      <c r="CN23" s="163">
        <v>80</v>
      </c>
      <c r="CO23" s="163" t="s">
        <v>103</v>
      </c>
      <c r="CP23" s="24"/>
    </row>
    <row r="24" spans="1:94" s="3" customFormat="1" ht="392.45" customHeight="1" x14ac:dyDescent="0.25">
      <c r="A24" s="226"/>
      <c r="B24" s="258"/>
      <c r="C24" s="260"/>
      <c r="D24" s="251"/>
      <c r="E24" s="42" t="s">
        <v>119</v>
      </c>
      <c r="F24" s="235"/>
      <c r="G24" s="48" t="s">
        <v>120</v>
      </c>
      <c r="H24" s="93">
        <v>110</v>
      </c>
      <c r="I24" s="174"/>
      <c r="J24" s="93">
        <v>341</v>
      </c>
      <c r="K24" s="174"/>
      <c r="L24" s="93">
        <v>395</v>
      </c>
      <c r="M24" s="174"/>
      <c r="N24" s="93">
        <v>1344</v>
      </c>
      <c r="O24" s="174"/>
      <c r="P24" s="128">
        <v>110</v>
      </c>
      <c r="Q24" s="172"/>
      <c r="R24" s="128">
        <v>341</v>
      </c>
      <c r="S24" s="172"/>
      <c r="T24" s="93">
        <v>395</v>
      </c>
      <c r="U24" s="174"/>
      <c r="V24" s="148">
        <v>1344</v>
      </c>
      <c r="W24" s="174"/>
      <c r="X24" s="99">
        <f>H24</f>
        <v>110</v>
      </c>
      <c r="Y24" s="100">
        <f>J24</f>
        <v>341</v>
      </c>
      <c r="Z24" s="100">
        <f>L24</f>
        <v>395</v>
      </c>
      <c r="AA24" s="101">
        <f>N24</f>
        <v>1344</v>
      </c>
      <c r="AB24" s="102"/>
      <c r="AC24" s="236" t="s">
        <v>79</v>
      </c>
      <c r="AD24" s="237"/>
      <c r="AE24" s="238"/>
      <c r="AF24" s="63">
        <f t="shared" si="30"/>
        <v>110</v>
      </c>
      <c r="AG24" s="174"/>
      <c r="AH24" s="114">
        <v>827</v>
      </c>
      <c r="AI24" s="211"/>
      <c r="AJ24" s="212"/>
      <c r="AK24" s="216"/>
      <c r="AL24" s="290"/>
      <c r="AM24" s="143" t="s">
        <v>108</v>
      </c>
      <c r="AN24" s="143">
        <v>928</v>
      </c>
      <c r="AO24" s="143" t="s">
        <v>103</v>
      </c>
      <c r="AP24" s="25"/>
      <c r="AQ24" s="103"/>
      <c r="AR24" s="63">
        <f t="shared" si="32"/>
        <v>341</v>
      </c>
      <c r="AS24" s="214"/>
      <c r="AT24" s="64">
        <v>1040</v>
      </c>
      <c r="AU24" s="214"/>
      <c r="AV24" s="205"/>
      <c r="AW24" s="65">
        <f>R24</f>
        <v>341</v>
      </c>
      <c r="AX24" s="214"/>
      <c r="AY24" s="68">
        <f>AT24</f>
        <v>1040</v>
      </c>
      <c r="AZ24" s="214"/>
      <c r="BA24" s="205"/>
      <c r="BB24" s="209"/>
      <c r="BC24" s="292"/>
      <c r="BD24" s="149"/>
      <c r="BE24" s="150">
        <v>1059</v>
      </c>
      <c r="BF24" s="152" t="s">
        <v>103</v>
      </c>
      <c r="BG24" s="69"/>
      <c r="BH24" s="25"/>
      <c r="BJ24" s="63">
        <f t="shared" si="35"/>
        <v>395</v>
      </c>
      <c r="BK24" s="214"/>
      <c r="BL24" s="64">
        <v>837</v>
      </c>
      <c r="BM24" s="214"/>
      <c r="BN24" s="205"/>
      <c r="BO24" s="65">
        <f>T24</f>
        <v>395</v>
      </c>
      <c r="BP24" s="214"/>
      <c r="BQ24" s="68">
        <f>BL24</f>
        <v>837</v>
      </c>
      <c r="BR24" s="214"/>
      <c r="BS24" s="205"/>
      <c r="BT24" s="209"/>
      <c r="BU24" s="292"/>
      <c r="BV24" s="69"/>
      <c r="BW24" s="152">
        <v>896</v>
      </c>
      <c r="BX24" s="152" t="s">
        <v>103</v>
      </c>
      <c r="BY24" s="25"/>
      <c r="BZ24" s="10"/>
      <c r="CA24" s="63">
        <f t="shared" si="0"/>
        <v>1344</v>
      </c>
      <c r="CB24" s="214"/>
      <c r="CC24" s="114">
        <v>611</v>
      </c>
      <c r="CD24" s="214"/>
      <c r="CE24" s="205"/>
      <c r="CF24" s="65">
        <f>V24</f>
        <v>1344</v>
      </c>
      <c r="CG24" s="214"/>
      <c r="CH24" s="68">
        <f>CC24</f>
        <v>611</v>
      </c>
      <c r="CI24" s="214"/>
      <c r="CJ24" s="205"/>
      <c r="CK24" s="209"/>
      <c r="CL24" s="292"/>
      <c r="CM24" s="69"/>
      <c r="CN24" s="162">
        <v>754</v>
      </c>
      <c r="CO24" s="162" t="s">
        <v>103</v>
      </c>
      <c r="CP24" s="25"/>
    </row>
    <row r="25" spans="1:94" s="3" customFormat="1" ht="327.60000000000002" customHeight="1" x14ac:dyDescent="0.25">
      <c r="A25" s="226"/>
      <c r="B25" s="228">
        <v>7</v>
      </c>
      <c r="C25" s="239" t="s">
        <v>121</v>
      </c>
      <c r="D25" s="250" t="s">
        <v>122</v>
      </c>
      <c r="E25" s="43" t="s">
        <v>123</v>
      </c>
      <c r="F25" s="234" t="s">
        <v>57</v>
      </c>
      <c r="G25" s="48" t="s">
        <v>124</v>
      </c>
      <c r="H25" s="92">
        <v>2377</v>
      </c>
      <c r="I25" s="173">
        <f t="shared" si="24"/>
        <v>0.24454732510288066</v>
      </c>
      <c r="J25" s="92">
        <v>7607</v>
      </c>
      <c r="K25" s="173">
        <f t="shared" ref="K25" si="58">IFERROR((J25/J26),"")</f>
        <v>0.48925906869050684</v>
      </c>
      <c r="L25" s="92">
        <v>8082</v>
      </c>
      <c r="M25" s="173">
        <f t="shared" ref="M25" si="59">IFERROR((L25/L26),"")</f>
        <v>0.45818923975282044</v>
      </c>
      <c r="N25" s="92">
        <v>5704</v>
      </c>
      <c r="O25" s="173">
        <f t="shared" ref="O25" si="60">IFERROR((N25/N26),"")</f>
        <v>0.33474178403755867</v>
      </c>
      <c r="P25" s="127">
        <v>2377</v>
      </c>
      <c r="Q25" s="171">
        <f t="shared" si="24"/>
        <v>0.24454732510288066</v>
      </c>
      <c r="R25" s="127">
        <v>7607</v>
      </c>
      <c r="S25" s="171">
        <f t="shared" si="24"/>
        <v>0.48925906869050684</v>
      </c>
      <c r="T25" s="92">
        <v>8082</v>
      </c>
      <c r="U25" s="173">
        <f t="shared" si="24"/>
        <v>0.45818923975282044</v>
      </c>
      <c r="V25" s="147">
        <v>5704</v>
      </c>
      <c r="W25" s="173">
        <f t="shared" ref="W25" si="61">IFERROR((V25/V26),"")</f>
        <v>0.33474178403755867</v>
      </c>
      <c r="X25" s="95">
        <f t="shared" si="29"/>
        <v>2377</v>
      </c>
      <c r="Y25" s="96">
        <f>H25+J25</f>
        <v>9984</v>
      </c>
      <c r="Z25" s="96">
        <f>H25+J25+L25</f>
        <v>18066</v>
      </c>
      <c r="AA25" s="97">
        <f>H25+J25+L25+N25</f>
        <v>23770</v>
      </c>
      <c r="AB25" s="98"/>
      <c r="AC25" s="96">
        <f>H25+R25</f>
        <v>9984</v>
      </c>
      <c r="AD25" s="96">
        <f>AC25+T25</f>
        <v>18066</v>
      </c>
      <c r="AE25" s="97">
        <f>AD25+V25</f>
        <v>23770</v>
      </c>
      <c r="AF25" s="60">
        <f t="shared" si="30"/>
        <v>2377</v>
      </c>
      <c r="AG25" s="173">
        <f>IFERROR((AF25/AF26),"")</f>
        <v>0.24454732510288066</v>
      </c>
      <c r="AH25" s="115">
        <v>645</v>
      </c>
      <c r="AI25" s="210">
        <f t="shared" ref="AI25" si="62">IFERROR((AH25/AH26),"")</f>
        <v>5.540285174368665E-2</v>
      </c>
      <c r="AJ25" s="212">
        <f t="shared" ref="AJ25" si="63">IFERROR(AI25/AG25,0)</f>
        <v>0.22655267940624074</v>
      </c>
      <c r="AK25" s="295" t="s">
        <v>113</v>
      </c>
      <c r="AL25" s="296" t="s">
        <v>114</v>
      </c>
      <c r="AM25" s="142" t="s">
        <v>108</v>
      </c>
      <c r="AN25" s="142">
        <v>645</v>
      </c>
      <c r="AO25" s="142" t="s">
        <v>103</v>
      </c>
      <c r="AP25" s="24"/>
      <c r="AQ25" s="103"/>
      <c r="AR25" s="60">
        <f t="shared" si="32"/>
        <v>7607</v>
      </c>
      <c r="AS25" s="213">
        <f>IFERROR((AR25/AR26),"")</f>
        <v>0.48925906869050684</v>
      </c>
      <c r="AT25" s="61">
        <v>3992</v>
      </c>
      <c r="AU25" s="213">
        <f t="shared" ref="AU25" si="64">IFERROR((AT25/AT26),"")</f>
        <v>0.28206034056383805</v>
      </c>
      <c r="AV25" s="205">
        <f t="shared" ref="AV25" si="65">IFERROR(AU25/AS25,0)</f>
        <v>0.57650508414441359</v>
      </c>
      <c r="AW25" s="62">
        <f>AC25</f>
        <v>9984</v>
      </c>
      <c r="AX25" s="213">
        <f>IFERROR((AW25/AW26),"")</f>
        <v>0.64214046822742477</v>
      </c>
      <c r="AY25" s="67">
        <f>AH25+AT25</f>
        <v>4637</v>
      </c>
      <c r="AZ25" s="213">
        <f t="shared" ref="AZ25" si="66">IFERROR((AY25/AY26),"")</f>
        <v>0.32763371723309548</v>
      </c>
      <c r="BA25" s="205">
        <f t="shared" ref="BA25" si="67">IFERROR(AZ25/AX25,0)</f>
        <v>0.51022125756612269</v>
      </c>
      <c r="BB25" s="293" t="s">
        <v>125</v>
      </c>
      <c r="BC25" s="294" t="s">
        <v>126</v>
      </c>
      <c r="BD25" s="149"/>
      <c r="BE25" s="150">
        <v>3992</v>
      </c>
      <c r="BF25" s="151" t="s">
        <v>80</v>
      </c>
      <c r="BG25" s="70"/>
      <c r="BH25" s="24"/>
      <c r="BJ25" s="60">
        <f t="shared" si="35"/>
        <v>8082</v>
      </c>
      <c r="BK25" s="213">
        <f>IFERROR((BJ25/BJ26),"")</f>
        <v>0.45818923975282044</v>
      </c>
      <c r="BL25" s="61">
        <v>5886</v>
      </c>
      <c r="BM25" s="213">
        <f t="shared" ref="BM25" si="68">IFERROR((BL25/BL26),"")</f>
        <v>0.41372039080621353</v>
      </c>
      <c r="BN25" s="205">
        <f t="shared" ref="BN25" si="69">IFERROR(BM25/BK25,0)</f>
        <v>0.90294654459673362</v>
      </c>
      <c r="BO25" s="62">
        <f>AD25</f>
        <v>18066</v>
      </c>
      <c r="BP25" s="213">
        <f>IFERROR((BO25/BO26),"")</f>
        <v>1.0242077215261636</v>
      </c>
      <c r="BQ25" s="67">
        <f>AY25+BL25</f>
        <v>10523</v>
      </c>
      <c r="BR25" s="213">
        <f t="shared" ref="BR25" si="70">IFERROR((BQ25/BQ26),"")</f>
        <v>0.73964996134111194</v>
      </c>
      <c r="BS25" s="205">
        <f t="shared" ref="BS25" si="71">IFERROR(BR25/BP25,0)</f>
        <v>0.72216792140462049</v>
      </c>
      <c r="BT25" s="293" t="s">
        <v>125</v>
      </c>
      <c r="BU25" s="294" t="s">
        <v>127</v>
      </c>
      <c r="BV25" s="70"/>
      <c r="BW25" s="151">
        <v>5956</v>
      </c>
      <c r="BX25" s="151" t="s">
        <v>103</v>
      </c>
      <c r="BY25" s="24"/>
      <c r="BZ25" s="10"/>
      <c r="CA25" s="60">
        <f t="shared" si="0"/>
        <v>5704</v>
      </c>
      <c r="CB25" s="213">
        <f>IFERROR((CA25/CA26),"")</f>
        <v>0.33474178403755867</v>
      </c>
      <c r="CC25" s="117">
        <v>5460</v>
      </c>
      <c r="CD25" s="213">
        <f t="shared" ref="CD25" si="72">IFERROR((CC25/CC26),"")</f>
        <v>0.39755351681957185</v>
      </c>
      <c r="CE25" s="205">
        <f t="shared" ref="CE25" si="73">IFERROR(CD25/CB25,0)</f>
        <v>1.1876423433740366</v>
      </c>
      <c r="CF25" s="62">
        <f>AE25</f>
        <v>23770</v>
      </c>
      <c r="CG25" s="213">
        <f>IFERROR((CF25/CF26),"")</f>
        <v>1.3949530516431925</v>
      </c>
      <c r="CH25" s="67">
        <f>BQ25+CC25</f>
        <v>15983</v>
      </c>
      <c r="CI25" s="213">
        <f t="shared" ref="CI25" si="74">IFERROR((CH25/CH26),"")</f>
        <v>1.1637541866899666</v>
      </c>
      <c r="CJ25" s="205">
        <f t="shared" ref="CJ25" si="75">IFERROR(CI25/CG25,0)</f>
        <v>0.83426046870833104</v>
      </c>
      <c r="CK25" s="293" t="s">
        <v>125</v>
      </c>
      <c r="CL25" s="294" t="s">
        <v>128</v>
      </c>
      <c r="CM25" s="70"/>
      <c r="CN25" s="163">
        <v>5460</v>
      </c>
      <c r="CO25" s="163" t="s">
        <v>80</v>
      </c>
      <c r="CP25" s="24"/>
    </row>
    <row r="26" spans="1:94" s="3" customFormat="1" ht="327.60000000000002" customHeight="1" x14ac:dyDescent="0.25">
      <c r="A26" s="226"/>
      <c r="B26" s="229"/>
      <c r="C26" s="240"/>
      <c r="D26" s="251"/>
      <c r="E26" s="42" t="s">
        <v>129</v>
      </c>
      <c r="F26" s="235"/>
      <c r="G26" s="47" t="s">
        <v>130</v>
      </c>
      <c r="H26" s="93">
        <v>9720</v>
      </c>
      <c r="I26" s="174"/>
      <c r="J26" s="93">
        <v>15548</v>
      </c>
      <c r="K26" s="174"/>
      <c r="L26" s="93">
        <v>17639</v>
      </c>
      <c r="M26" s="174"/>
      <c r="N26" s="93">
        <v>17040</v>
      </c>
      <c r="O26" s="174"/>
      <c r="P26" s="128">
        <v>9720</v>
      </c>
      <c r="Q26" s="172"/>
      <c r="R26" s="128">
        <v>15548</v>
      </c>
      <c r="S26" s="172"/>
      <c r="T26" s="93">
        <v>17639</v>
      </c>
      <c r="U26" s="174"/>
      <c r="V26" s="148">
        <v>17040</v>
      </c>
      <c r="W26" s="174"/>
      <c r="X26" s="99">
        <f t="shared" ref="X26:X32" si="76">H26</f>
        <v>9720</v>
      </c>
      <c r="Y26" s="100">
        <f t="shared" ref="Y26:Y32" si="77">J26</f>
        <v>15548</v>
      </c>
      <c r="Z26" s="100">
        <f t="shared" ref="Z26:Z32" si="78">L26</f>
        <v>17639</v>
      </c>
      <c r="AA26" s="101">
        <f t="shared" ref="AA26:AA32" si="79">N26</f>
        <v>17040</v>
      </c>
      <c r="AB26" s="102"/>
      <c r="AC26" s="236" t="s">
        <v>79</v>
      </c>
      <c r="AD26" s="237"/>
      <c r="AE26" s="238"/>
      <c r="AF26" s="63">
        <f t="shared" si="30"/>
        <v>9720</v>
      </c>
      <c r="AG26" s="174"/>
      <c r="AH26" s="116">
        <v>11642</v>
      </c>
      <c r="AI26" s="211"/>
      <c r="AJ26" s="212"/>
      <c r="AK26" s="216"/>
      <c r="AL26" s="290"/>
      <c r="AM26" s="143" t="s">
        <v>108</v>
      </c>
      <c r="AN26" s="143">
        <v>11445</v>
      </c>
      <c r="AO26" s="143" t="s">
        <v>103</v>
      </c>
      <c r="AP26" s="25"/>
      <c r="AQ26" s="103"/>
      <c r="AR26" s="63">
        <f t="shared" si="32"/>
        <v>15548</v>
      </c>
      <c r="AS26" s="214"/>
      <c r="AT26" s="64">
        <v>14153</v>
      </c>
      <c r="AU26" s="214"/>
      <c r="AV26" s="205"/>
      <c r="AW26" s="65">
        <f>R26</f>
        <v>15548</v>
      </c>
      <c r="AX26" s="214"/>
      <c r="AY26" s="68">
        <f>AT26</f>
        <v>14153</v>
      </c>
      <c r="AZ26" s="214"/>
      <c r="BA26" s="205"/>
      <c r="BB26" s="209"/>
      <c r="BC26" s="292"/>
      <c r="BD26" s="149"/>
      <c r="BE26" s="150">
        <v>13675</v>
      </c>
      <c r="BF26" s="152" t="s">
        <v>103</v>
      </c>
      <c r="BG26" s="69" t="s">
        <v>131</v>
      </c>
      <c r="BH26" s="25"/>
      <c r="BJ26" s="63">
        <f t="shared" si="35"/>
        <v>17639</v>
      </c>
      <c r="BK26" s="214"/>
      <c r="BL26" s="64">
        <v>14227</v>
      </c>
      <c r="BM26" s="214"/>
      <c r="BN26" s="205"/>
      <c r="BO26" s="65">
        <f>T26</f>
        <v>17639</v>
      </c>
      <c r="BP26" s="214"/>
      <c r="BQ26" s="68">
        <f t="shared" ref="BQ26:BQ32" si="80">BL26</f>
        <v>14227</v>
      </c>
      <c r="BR26" s="214"/>
      <c r="BS26" s="205"/>
      <c r="BT26" s="209"/>
      <c r="BU26" s="292"/>
      <c r="BV26" s="69"/>
      <c r="BW26" s="152">
        <v>13921</v>
      </c>
      <c r="BX26" s="152" t="s">
        <v>103</v>
      </c>
      <c r="BY26" s="25"/>
      <c r="BZ26" s="10"/>
      <c r="CA26" s="63">
        <f t="shared" si="0"/>
        <v>17040</v>
      </c>
      <c r="CB26" s="214"/>
      <c r="CC26" s="116">
        <v>13734</v>
      </c>
      <c r="CD26" s="214"/>
      <c r="CE26" s="205"/>
      <c r="CF26" s="65">
        <f>V26</f>
        <v>17040</v>
      </c>
      <c r="CG26" s="214"/>
      <c r="CH26" s="68">
        <f t="shared" ref="CH26:CH32" si="81">CC26</f>
        <v>13734</v>
      </c>
      <c r="CI26" s="214"/>
      <c r="CJ26" s="205"/>
      <c r="CK26" s="209"/>
      <c r="CL26" s="292"/>
      <c r="CM26" s="69"/>
      <c r="CN26" s="163">
        <v>13541</v>
      </c>
      <c r="CO26" s="162" t="s">
        <v>103</v>
      </c>
      <c r="CP26" s="25"/>
    </row>
    <row r="27" spans="1:94" s="3" customFormat="1" ht="163.9" customHeight="1" x14ac:dyDescent="0.25">
      <c r="A27" s="225" t="s">
        <v>132</v>
      </c>
      <c r="B27" s="228">
        <v>8</v>
      </c>
      <c r="C27" s="230" t="s">
        <v>133</v>
      </c>
      <c r="D27" s="232" t="s">
        <v>134</v>
      </c>
      <c r="E27" s="155" t="s">
        <v>135</v>
      </c>
      <c r="F27" s="234" t="s">
        <v>57</v>
      </c>
      <c r="G27" s="46" t="s">
        <v>136</v>
      </c>
      <c r="H27" s="92">
        <v>9324</v>
      </c>
      <c r="I27" s="173">
        <f t="shared" si="24"/>
        <v>0.8</v>
      </c>
      <c r="J27" s="92">
        <v>16960</v>
      </c>
      <c r="K27" s="173">
        <f t="shared" ref="K27" si="82">IFERROR((J27/J28),"")</f>
        <v>0.8</v>
      </c>
      <c r="L27" s="92">
        <v>20527</v>
      </c>
      <c r="M27" s="173">
        <f t="shared" ref="M27" si="83">IFERROR((L27/L28),"")</f>
        <v>0.79999220546396976</v>
      </c>
      <c r="N27" s="92">
        <v>10044</v>
      </c>
      <c r="O27" s="173">
        <f t="shared" ref="O27" si="84">IFERROR((N27/N28),"")</f>
        <v>0.8</v>
      </c>
      <c r="P27" s="127">
        <v>9324</v>
      </c>
      <c r="Q27" s="171">
        <f t="shared" si="24"/>
        <v>0.8</v>
      </c>
      <c r="R27" s="127">
        <v>16960</v>
      </c>
      <c r="S27" s="171">
        <f t="shared" si="24"/>
        <v>0.8</v>
      </c>
      <c r="T27" s="153">
        <v>10300</v>
      </c>
      <c r="U27" s="173">
        <f t="shared" si="24"/>
        <v>0.85833333333333328</v>
      </c>
      <c r="V27" s="147">
        <v>9000</v>
      </c>
      <c r="W27" s="173">
        <f t="shared" ref="W27" si="85">IFERROR((V27/V28),"")</f>
        <v>0.88235294117647056</v>
      </c>
      <c r="X27" s="95">
        <f t="shared" si="76"/>
        <v>9324</v>
      </c>
      <c r="Y27" s="96">
        <f t="shared" si="77"/>
        <v>16960</v>
      </c>
      <c r="Z27" s="96">
        <f t="shared" si="78"/>
        <v>20527</v>
      </c>
      <c r="AA27" s="97">
        <f t="shared" si="79"/>
        <v>10044</v>
      </c>
      <c r="AB27" s="98"/>
      <c r="AC27" s="241" t="s">
        <v>79</v>
      </c>
      <c r="AD27" s="242"/>
      <c r="AE27" s="243"/>
      <c r="AF27" s="60">
        <f t="shared" si="30"/>
        <v>9324</v>
      </c>
      <c r="AG27" s="299">
        <f>IFERROR((AF27/AF28),"")/100</f>
        <v>8.0000000000000002E-3</v>
      </c>
      <c r="AH27" s="117">
        <v>7440</v>
      </c>
      <c r="AI27" s="299">
        <f>IFERROR((AH27/AH28),"")/100</f>
        <v>6.383526383526383E-3</v>
      </c>
      <c r="AJ27" s="212">
        <f t="shared" ref="AJ27" si="86">IFERROR(AI27/AG27,0)</f>
        <v>0.79794079794079786</v>
      </c>
      <c r="AK27" s="295" t="s">
        <v>137</v>
      </c>
      <c r="AL27" s="296" t="s">
        <v>138</v>
      </c>
      <c r="AM27" s="142" t="s">
        <v>103</v>
      </c>
      <c r="AN27" s="142">
        <v>7440</v>
      </c>
      <c r="AO27" s="142" t="s">
        <v>80</v>
      </c>
      <c r="AP27" s="24"/>
      <c r="AQ27" s="103"/>
      <c r="AR27" s="60">
        <f t="shared" si="32"/>
        <v>16960</v>
      </c>
      <c r="AS27" s="213">
        <f>IFERROR((AR27/AR28),"")</f>
        <v>0.8</v>
      </c>
      <c r="AT27" s="61">
        <v>10701</v>
      </c>
      <c r="AU27" s="213">
        <f t="shared" ref="AU27" si="87">IFERROR((AT27/AT28),"")</f>
        <v>0.76919206440483034</v>
      </c>
      <c r="AV27" s="205">
        <f t="shared" ref="AV27" si="88">IFERROR(AU27/AS27,0)</f>
        <v>0.9614900805060379</v>
      </c>
      <c r="AW27" s="62">
        <f>R27</f>
        <v>16960</v>
      </c>
      <c r="AX27" s="213">
        <f>IFERROR((AW27/AW28),"")</f>
        <v>0.8</v>
      </c>
      <c r="AY27" s="67">
        <f>AT27</f>
        <v>10701</v>
      </c>
      <c r="AZ27" s="213">
        <f t="shared" ref="AZ27" si="89">IFERROR((AY27/AY28),"")</f>
        <v>0.76919206440483034</v>
      </c>
      <c r="BA27" s="205">
        <f t="shared" ref="BA27" si="90">IFERROR(AZ27/AX27,0)</f>
        <v>0.9614900805060379</v>
      </c>
      <c r="BB27" s="293" t="s">
        <v>139</v>
      </c>
      <c r="BC27" s="294" t="s">
        <v>140</v>
      </c>
      <c r="BD27" s="149"/>
      <c r="BE27" s="150">
        <v>10701</v>
      </c>
      <c r="BF27" s="151" t="s">
        <v>141</v>
      </c>
      <c r="BG27" s="70"/>
      <c r="BH27" s="24"/>
      <c r="BJ27" s="60">
        <f t="shared" si="35"/>
        <v>10300</v>
      </c>
      <c r="BK27" s="213">
        <f>IFERROR((BJ27/BJ28),"")</f>
        <v>0.85833333333333328</v>
      </c>
      <c r="BL27" s="61">
        <v>12201</v>
      </c>
      <c r="BM27" s="213">
        <f t="shared" ref="BM27" si="91">IFERROR((BL27/BL28),"")</f>
        <v>0.86354306744992571</v>
      </c>
      <c r="BN27" s="205">
        <f t="shared" ref="BN27" si="92">IFERROR(BM27/BK27,0)</f>
        <v>1.0060695931455446</v>
      </c>
      <c r="BO27" s="62">
        <f>T27</f>
        <v>10300</v>
      </c>
      <c r="BP27" s="213">
        <f>IFERROR((BO27/BO28),"")</f>
        <v>0.85833333333333328</v>
      </c>
      <c r="BQ27" s="67">
        <f t="shared" si="80"/>
        <v>12201</v>
      </c>
      <c r="BR27" s="213">
        <f t="shared" ref="BR27" si="93">IFERROR((BQ27/BQ28),"")</f>
        <v>0.86354306744992571</v>
      </c>
      <c r="BS27" s="205">
        <f t="shared" ref="BS27" si="94">IFERROR(BR27/BP27,0)</f>
        <v>1.0060695931455446</v>
      </c>
      <c r="BT27" s="293" t="s">
        <v>139</v>
      </c>
      <c r="BU27" s="294" t="s">
        <v>140</v>
      </c>
      <c r="BV27" s="70"/>
      <c r="BW27" s="151">
        <v>12201</v>
      </c>
      <c r="BX27" s="151" t="s">
        <v>80</v>
      </c>
      <c r="BY27" s="24"/>
      <c r="BZ27" s="10"/>
      <c r="CA27" s="60">
        <f t="shared" si="0"/>
        <v>9000</v>
      </c>
      <c r="CB27" s="213">
        <f>IFERROR((CA27/CA28),"")</f>
        <v>0.88235294117647056</v>
      </c>
      <c r="CC27" s="117">
        <v>13965</v>
      </c>
      <c r="CD27" s="213">
        <f t="shared" ref="CD27" si="95">IFERROR((CC27/CC28),"")</f>
        <v>0.99985680532684185</v>
      </c>
      <c r="CE27" s="205">
        <f t="shared" ref="CE27" si="96">IFERROR(CD27/CB27,0)</f>
        <v>1.1331710460370874</v>
      </c>
      <c r="CF27" s="62">
        <f>V27</f>
        <v>9000</v>
      </c>
      <c r="CG27" s="213">
        <f>IFERROR((CF27/CF28),"")</f>
        <v>0.88235294117647056</v>
      </c>
      <c r="CH27" s="67">
        <f t="shared" si="81"/>
        <v>13965</v>
      </c>
      <c r="CI27" s="213">
        <f t="shared" ref="CI27" si="97">IFERROR((CH27/CH28),"")</f>
        <v>0.99985680532684185</v>
      </c>
      <c r="CJ27" s="205">
        <f t="shared" ref="CJ27" si="98">IFERROR(CI27/CG27,0)</f>
        <v>1.1331710460370874</v>
      </c>
      <c r="CK27" s="293" t="s">
        <v>139</v>
      </c>
      <c r="CL27" s="294" t="s">
        <v>140</v>
      </c>
      <c r="CM27" s="70"/>
      <c r="CN27" s="163">
        <v>11854</v>
      </c>
      <c r="CO27" s="163" t="s">
        <v>80</v>
      </c>
      <c r="CP27" s="24"/>
    </row>
    <row r="28" spans="1:94" s="3" customFormat="1" ht="340.5" customHeight="1" x14ac:dyDescent="0.25">
      <c r="A28" s="226"/>
      <c r="B28" s="229"/>
      <c r="C28" s="231"/>
      <c r="D28" s="233"/>
      <c r="E28" s="156" t="s">
        <v>142</v>
      </c>
      <c r="F28" s="235"/>
      <c r="G28" s="49" t="s">
        <v>143</v>
      </c>
      <c r="H28" s="93">
        <v>11655</v>
      </c>
      <c r="I28" s="174"/>
      <c r="J28" s="93">
        <v>21200</v>
      </c>
      <c r="K28" s="174"/>
      <c r="L28" s="93">
        <v>25659</v>
      </c>
      <c r="M28" s="174"/>
      <c r="N28" s="93">
        <v>12555</v>
      </c>
      <c r="O28" s="174"/>
      <c r="P28" s="128">
        <v>11655</v>
      </c>
      <c r="Q28" s="172"/>
      <c r="R28" s="128">
        <v>21200</v>
      </c>
      <c r="S28" s="172"/>
      <c r="T28" s="154">
        <v>12000</v>
      </c>
      <c r="U28" s="174"/>
      <c r="V28" s="148">
        <v>10200</v>
      </c>
      <c r="W28" s="174"/>
      <c r="X28" s="99">
        <f t="shared" si="76"/>
        <v>11655</v>
      </c>
      <c r="Y28" s="100">
        <f t="shared" si="77"/>
        <v>21200</v>
      </c>
      <c r="Z28" s="100">
        <f t="shared" si="78"/>
        <v>25659</v>
      </c>
      <c r="AA28" s="101">
        <f t="shared" si="79"/>
        <v>12555</v>
      </c>
      <c r="AB28" s="102"/>
      <c r="AC28" s="236" t="s">
        <v>79</v>
      </c>
      <c r="AD28" s="237"/>
      <c r="AE28" s="238"/>
      <c r="AF28" s="63">
        <f t="shared" si="30"/>
        <v>11655</v>
      </c>
      <c r="AG28" s="300"/>
      <c r="AH28" s="116">
        <v>11655</v>
      </c>
      <c r="AI28" s="300"/>
      <c r="AJ28" s="212"/>
      <c r="AK28" s="216"/>
      <c r="AL28" s="290"/>
      <c r="AM28" s="143" t="s">
        <v>103</v>
      </c>
      <c r="AN28" s="143">
        <v>11655</v>
      </c>
      <c r="AO28" s="143" t="s">
        <v>80</v>
      </c>
      <c r="AP28" s="25"/>
      <c r="AQ28" s="103"/>
      <c r="AR28" s="63">
        <f t="shared" si="32"/>
        <v>21200</v>
      </c>
      <c r="AS28" s="214"/>
      <c r="AT28" s="64">
        <v>13912</v>
      </c>
      <c r="AU28" s="214"/>
      <c r="AV28" s="205"/>
      <c r="AW28" s="65">
        <f>R28</f>
        <v>21200</v>
      </c>
      <c r="AX28" s="214"/>
      <c r="AY28" s="68">
        <f>AT28</f>
        <v>13912</v>
      </c>
      <c r="AZ28" s="214"/>
      <c r="BA28" s="205"/>
      <c r="BB28" s="209"/>
      <c r="BC28" s="292"/>
      <c r="BD28" s="149"/>
      <c r="BE28" s="150">
        <v>13912</v>
      </c>
      <c r="BF28" s="152" t="s">
        <v>141</v>
      </c>
      <c r="BG28" s="69"/>
      <c r="BH28" s="25"/>
      <c r="BJ28" s="63">
        <f t="shared" si="35"/>
        <v>12000</v>
      </c>
      <c r="BK28" s="214"/>
      <c r="BL28" s="64">
        <v>14129</v>
      </c>
      <c r="BM28" s="214"/>
      <c r="BN28" s="205"/>
      <c r="BO28" s="65">
        <f>T28</f>
        <v>12000</v>
      </c>
      <c r="BP28" s="214"/>
      <c r="BQ28" s="68">
        <f t="shared" si="80"/>
        <v>14129</v>
      </c>
      <c r="BR28" s="214"/>
      <c r="BS28" s="205"/>
      <c r="BT28" s="209"/>
      <c r="BU28" s="292"/>
      <c r="BV28" s="69"/>
      <c r="BW28" s="152">
        <v>14129</v>
      </c>
      <c r="BX28" s="152" t="s">
        <v>103</v>
      </c>
      <c r="BY28" s="25"/>
      <c r="BZ28" s="10"/>
      <c r="CA28" s="63">
        <f t="shared" si="0"/>
        <v>10200</v>
      </c>
      <c r="CB28" s="214"/>
      <c r="CC28" s="116">
        <v>13967</v>
      </c>
      <c r="CD28" s="214"/>
      <c r="CE28" s="205"/>
      <c r="CF28" s="65">
        <f>V28</f>
        <v>10200</v>
      </c>
      <c r="CG28" s="214"/>
      <c r="CH28" s="68">
        <f t="shared" si="81"/>
        <v>13967</v>
      </c>
      <c r="CI28" s="214"/>
      <c r="CJ28" s="205"/>
      <c r="CK28" s="209"/>
      <c r="CL28" s="292"/>
      <c r="CM28" s="69"/>
      <c r="CN28" s="162">
        <v>13738</v>
      </c>
      <c r="CO28" s="162" t="s">
        <v>103</v>
      </c>
      <c r="CP28" s="25"/>
    </row>
    <row r="29" spans="1:94" s="3" customFormat="1" ht="213.75" customHeight="1" x14ac:dyDescent="0.25">
      <c r="A29" s="226"/>
      <c r="B29" s="228">
        <v>9</v>
      </c>
      <c r="C29" s="230" t="s">
        <v>144</v>
      </c>
      <c r="D29" s="232" t="s">
        <v>145</v>
      </c>
      <c r="E29" s="155" t="s">
        <v>146</v>
      </c>
      <c r="F29" s="234" t="s">
        <v>57</v>
      </c>
      <c r="G29" s="46" t="s">
        <v>147</v>
      </c>
      <c r="H29" s="92">
        <v>0</v>
      </c>
      <c r="I29" s="173" t="str">
        <f t="shared" si="24"/>
        <v/>
      </c>
      <c r="J29" s="92">
        <v>0</v>
      </c>
      <c r="K29" s="173" t="str">
        <f t="shared" ref="K29" si="99">IFERROR((J29/J30),"")</f>
        <v/>
      </c>
      <c r="L29" s="92">
        <v>0</v>
      </c>
      <c r="M29" s="173" t="str">
        <f t="shared" ref="M29" si="100">IFERROR((L29/L30),"")</f>
        <v/>
      </c>
      <c r="N29" s="92">
        <v>0</v>
      </c>
      <c r="O29" s="173" t="str">
        <f t="shared" ref="O29" si="101">IFERROR((N29/N30),"")</f>
        <v/>
      </c>
      <c r="P29" s="127">
        <v>0</v>
      </c>
      <c r="Q29" s="171" t="str">
        <f t="shared" si="24"/>
        <v/>
      </c>
      <c r="R29" s="127">
        <v>0</v>
      </c>
      <c r="S29" s="171" t="str">
        <f t="shared" si="24"/>
        <v/>
      </c>
      <c r="T29" s="153">
        <v>150</v>
      </c>
      <c r="U29" s="173">
        <f t="shared" si="24"/>
        <v>1.2500000000000001E-2</v>
      </c>
      <c r="V29" s="147">
        <v>60</v>
      </c>
      <c r="W29" s="173">
        <f t="shared" ref="W29" si="102">IFERROR((V29/V30),"")</f>
        <v>5.8823529411764705E-3</v>
      </c>
      <c r="X29" s="95">
        <f t="shared" si="76"/>
        <v>0</v>
      </c>
      <c r="Y29" s="96">
        <f t="shared" si="77"/>
        <v>0</v>
      </c>
      <c r="Z29" s="96">
        <f t="shared" si="78"/>
        <v>0</v>
      </c>
      <c r="AA29" s="97">
        <f t="shared" si="79"/>
        <v>0</v>
      </c>
      <c r="AB29" s="98"/>
      <c r="AC29" s="96">
        <f>H29+R29</f>
        <v>0</v>
      </c>
      <c r="AD29" s="96">
        <f>T29</f>
        <v>150</v>
      </c>
      <c r="AE29" s="97">
        <f>V29</f>
        <v>60</v>
      </c>
      <c r="AF29" s="60">
        <f t="shared" si="30"/>
        <v>0</v>
      </c>
      <c r="AG29" s="173" t="str">
        <f>IFERROR((AF29/AF30),"")</f>
        <v/>
      </c>
      <c r="AH29" s="115">
        <v>0</v>
      </c>
      <c r="AI29" s="210" t="str">
        <f t="shared" ref="AI29" si="103">IFERROR((AH29/AH30),"")</f>
        <v/>
      </c>
      <c r="AJ29" s="212">
        <f t="shared" ref="AJ29" si="104">IFERROR(AI29/AG29,0)</f>
        <v>0</v>
      </c>
      <c r="AK29" s="295"/>
      <c r="AL29" s="296"/>
      <c r="AM29" s="297" t="s">
        <v>148</v>
      </c>
      <c r="AN29" s="297" t="s">
        <v>148</v>
      </c>
      <c r="AO29" s="297" t="s">
        <v>148</v>
      </c>
      <c r="AP29" s="24"/>
      <c r="AQ29" s="103"/>
      <c r="AR29" s="60">
        <f t="shared" si="32"/>
        <v>0</v>
      </c>
      <c r="AS29" s="213" t="str">
        <f>IFERROR((AR29/AR30),"")</f>
        <v/>
      </c>
      <c r="AT29" s="61">
        <v>1</v>
      </c>
      <c r="AU29" s="213">
        <f t="shared" ref="AU29" si="105">IFERROR((AT29/AT30),"")</f>
        <v>7.18803910293272E-5</v>
      </c>
      <c r="AV29" s="205">
        <f t="shared" ref="AV29" si="106">IFERROR(AU29/AS29,0)</f>
        <v>0</v>
      </c>
      <c r="AW29" s="62">
        <f>AC29</f>
        <v>0</v>
      </c>
      <c r="AX29" s="213" t="str">
        <f>IFERROR((AW29/AW30),"")</f>
        <v/>
      </c>
      <c r="AY29" s="67">
        <f>AH29+AT29</f>
        <v>1</v>
      </c>
      <c r="AZ29" s="213">
        <f t="shared" ref="AZ29" si="107">IFERROR((AY29/AY30),"")</f>
        <v>7.18803910293272E-5</v>
      </c>
      <c r="BA29" s="205">
        <f t="shared" ref="BA29" si="108">IFERROR(AZ29/AX29,0)</f>
        <v>0</v>
      </c>
      <c r="BB29" s="293" t="s">
        <v>149</v>
      </c>
      <c r="BC29" s="294" t="s">
        <v>150</v>
      </c>
      <c r="BD29" s="149"/>
      <c r="BE29" s="150">
        <v>1</v>
      </c>
      <c r="BF29" s="151" t="s">
        <v>80</v>
      </c>
      <c r="BG29" s="70"/>
      <c r="BH29" s="24"/>
      <c r="BJ29" s="60">
        <f t="shared" si="35"/>
        <v>150</v>
      </c>
      <c r="BK29" s="213">
        <f>IFERROR((BJ29/BJ30),"")</f>
        <v>1.2500000000000001E-2</v>
      </c>
      <c r="BL29" s="61">
        <v>25</v>
      </c>
      <c r="BM29" s="213">
        <f t="shared" ref="BM29" si="109">IFERROR((BL29/BL30),"")</f>
        <v>1.7694104324439096E-3</v>
      </c>
      <c r="BN29" s="205">
        <f t="shared" ref="BN29" si="110">IFERROR(BM29/BK29,0)</f>
        <v>0.14155283459551277</v>
      </c>
      <c r="BO29" s="62">
        <f>AD29</f>
        <v>150</v>
      </c>
      <c r="BP29" s="213">
        <f>IFERROR((BO29/BO30),"")</f>
        <v>1.2500000000000001E-2</v>
      </c>
      <c r="BQ29" s="67">
        <f t="shared" si="80"/>
        <v>25</v>
      </c>
      <c r="BR29" s="213">
        <f t="shared" ref="BR29" si="111">IFERROR((BQ29/BQ30),"")</f>
        <v>1.7694104324439096E-3</v>
      </c>
      <c r="BS29" s="205">
        <f t="shared" ref="BS29" si="112">IFERROR(BR29/BP29,0)</f>
        <v>0.14155283459551277</v>
      </c>
      <c r="BT29" s="293" t="s">
        <v>149</v>
      </c>
      <c r="BU29" s="294" t="s">
        <v>150</v>
      </c>
      <c r="BV29" s="70"/>
      <c r="BW29" s="151">
        <v>25</v>
      </c>
      <c r="BX29" s="151" t="s">
        <v>80</v>
      </c>
      <c r="BY29" s="24"/>
      <c r="BZ29" s="10"/>
      <c r="CA29" s="60">
        <f t="shared" si="0"/>
        <v>60</v>
      </c>
      <c r="CB29" s="213">
        <f>IFERROR((CA29/CA30),"")</f>
        <v>5.8823529411764705E-3</v>
      </c>
      <c r="CC29" s="115">
        <v>2</v>
      </c>
      <c r="CD29" s="213">
        <f t="shared" ref="CD29" si="113">IFERROR((CC29/CC30),"")</f>
        <v>1.4319467315815853E-4</v>
      </c>
      <c r="CE29" s="205">
        <f t="shared" ref="CE29" si="114">IFERROR(CD29/CB29,0)</f>
        <v>2.4343094436886949E-2</v>
      </c>
      <c r="CF29" s="62">
        <f>AE29</f>
        <v>60</v>
      </c>
      <c r="CG29" s="213">
        <f>IFERROR((CF29/CF30),"")</f>
        <v>5.8823529411764705E-3</v>
      </c>
      <c r="CH29" s="67">
        <f t="shared" si="81"/>
        <v>2</v>
      </c>
      <c r="CI29" s="213">
        <f t="shared" ref="CI29" si="115">IFERROR((CH29/CH30),"")</f>
        <v>1.4319467315815853E-4</v>
      </c>
      <c r="CJ29" s="205">
        <f t="shared" ref="CJ29" si="116">IFERROR(CI29/CG29,0)</f>
        <v>2.4343094436886949E-2</v>
      </c>
      <c r="CK29" s="293" t="s">
        <v>149</v>
      </c>
      <c r="CL29" s="294" t="s">
        <v>150</v>
      </c>
      <c r="CM29" s="70"/>
      <c r="CN29" s="163">
        <v>21</v>
      </c>
      <c r="CO29" s="163" t="s">
        <v>80</v>
      </c>
      <c r="CP29" s="24"/>
    </row>
    <row r="30" spans="1:94" s="3" customFormat="1" ht="264" customHeight="1" x14ac:dyDescent="0.25">
      <c r="A30" s="226"/>
      <c r="B30" s="229"/>
      <c r="C30" s="231"/>
      <c r="D30" s="233"/>
      <c r="E30" s="156" t="s">
        <v>142</v>
      </c>
      <c r="F30" s="235"/>
      <c r="G30" s="49" t="s">
        <v>143</v>
      </c>
      <c r="H30" s="93">
        <v>0</v>
      </c>
      <c r="I30" s="174"/>
      <c r="J30" s="93">
        <v>0</v>
      </c>
      <c r="K30" s="174"/>
      <c r="L30" s="93">
        <v>0</v>
      </c>
      <c r="M30" s="174"/>
      <c r="N30" s="93">
        <v>0</v>
      </c>
      <c r="O30" s="174"/>
      <c r="P30" s="128">
        <v>0</v>
      </c>
      <c r="Q30" s="172"/>
      <c r="R30" s="128">
        <v>0</v>
      </c>
      <c r="S30" s="172"/>
      <c r="T30" s="154">
        <v>12000</v>
      </c>
      <c r="U30" s="174"/>
      <c r="V30" s="148">
        <v>10200</v>
      </c>
      <c r="W30" s="174"/>
      <c r="X30" s="99">
        <f t="shared" si="76"/>
        <v>0</v>
      </c>
      <c r="Y30" s="100">
        <f t="shared" si="77"/>
        <v>0</v>
      </c>
      <c r="Z30" s="100">
        <f t="shared" si="78"/>
        <v>0</v>
      </c>
      <c r="AA30" s="101">
        <f t="shared" si="79"/>
        <v>0</v>
      </c>
      <c r="AB30" s="102"/>
      <c r="AC30" s="100">
        <f>H30+R30</f>
        <v>0</v>
      </c>
      <c r="AD30" s="100">
        <f>T30</f>
        <v>12000</v>
      </c>
      <c r="AE30" s="101">
        <f>V30</f>
        <v>10200</v>
      </c>
      <c r="AF30" s="63">
        <f t="shared" si="30"/>
        <v>0</v>
      </c>
      <c r="AG30" s="174"/>
      <c r="AH30" s="116">
        <v>0</v>
      </c>
      <c r="AI30" s="211"/>
      <c r="AJ30" s="212"/>
      <c r="AK30" s="216"/>
      <c r="AL30" s="290"/>
      <c r="AM30" s="298"/>
      <c r="AN30" s="298"/>
      <c r="AO30" s="298"/>
      <c r="AP30" s="25"/>
      <c r="AQ30" s="103"/>
      <c r="AR30" s="63">
        <f t="shared" si="32"/>
        <v>0</v>
      </c>
      <c r="AS30" s="214"/>
      <c r="AT30" s="64">
        <v>13912</v>
      </c>
      <c r="AU30" s="214"/>
      <c r="AV30" s="205"/>
      <c r="AW30" s="65">
        <f>AC30</f>
        <v>0</v>
      </c>
      <c r="AX30" s="214"/>
      <c r="AY30" s="68">
        <f>AH30+AT30</f>
        <v>13912</v>
      </c>
      <c r="AZ30" s="214"/>
      <c r="BA30" s="205"/>
      <c r="BB30" s="209"/>
      <c r="BC30" s="292"/>
      <c r="BD30" s="149"/>
      <c r="BE30" s="150">
        <v>13912</v>
      </c>
      <c r="BF30" s="152" t="s">
        <v>141</v>
      </c>
      <c r="BG30" s="69"/>
      <c r="BH30" s="25"/>
      <c r="BJ30" s="63">
        <f t="shared" si="35"/>
        <v>12000</v>
      </c>
      <c r="BK30" s="214"/>
      <c r="BL30" s="64">
        <v>14129</v>
      </c>
      <c r="BM30" s="214"/>
      <c r="BN30" s="205"/>
      <c r="BO30" s="65">
        <f>AD30</f>
        <v>12000</v>
      </c>
      <c r="BP30" s="214"/>
      <c r="BQ30" s="68">
        <f t="shared" si="80"/>
        <v>14129</v>
      </c>
      <c r="BR30" s="214"/>
      <c r="BS30" s="205"/>
      <c r="BT30" s="209"/>
      <c r="BU30" s="292"/>
      <c r="BV30" s="69"/>
      <c r="BW30" s="152">
        <v>14129</v>
      </c>
      <c r="BX30" s="152" t="s">
        <v>103</v>
      </c>
      <c r="BY30" s="25"/>
      <c r="BZ30" s="10"/>
      <c r="CA30" s="63">
        <f t="shared" si="0"/>
        <v>10200</v>
      </c>
      <c r="CB30" s="214"/>
      <c r="CC30" s="116">
        <v>13967</v>
      </c>
      <c r="CD30" s="214"/>
      <c r="CE30" s="205"/>
      <c r="CF30" s="65">
        <f>AE30</f>
        <v>10200</v>
      </c>
      <c r="CG30" s="214"/>
      <c r="CH30" s="68">
        <f t="shared" si="81"/>
        <v>13967</v>
      </c>
      <c r="CI30" s="214"/>
      <c r="CJ30" s="205"/>
      <c r="CK30" s="209"/>
      <c r="CL30" s="292"/>
      <c r="CM30" s="69"/>
      <c r="CN30" s="162">
        <v>13738</v>
      </c>
      <c r="CO30" s="162" t="s">
        <v>103</v>
      </c>
      <c r="CP30" s="25"/>
    </row>
    <row r="31" spans="1:94" s="3" customFormat="1" ht="231" customHeight="1" x14ac:dyDescent="0.25">
      <c r="A31" s="226"/>
      <c r="B31" s="228">
        <v>10</v>
      </c>
      <c r="C31" s="230" t="s">
        <v>151</v>
      </c>
      <c r="D31" s="232" t="s">
        <v>152</v>
      </c>
      <c r="E31" s="157" t="s">
        <v>153</v>
      </c>
      <c r="F31" s="234" t="s">
        <v>57</v>
      </c>
      <c r="G31" s="46" t="s">
        <v>153</v>
      </c>
      <c r="H31" s="92">
        <v>0</v>
      </c>
      <c r="I31" s="173">
        <v>3</v>
      </c>
      <c r="J31" s="92">
        <v>0</v>
      </c>
      <c r="K31" s="173" t="str">
        <f t="shared" ref="K31" si="117">IFERROR((J31/J32),"")</f>
        <v/>
      </c>
      <c r="L31" s="92">
        <v>0</v>
      </c>
      <c r="M31" s="173" t="str">
        <f t="shared" ref="M31" si="118">IFERROR((L31/L32),"")</f>
        <v/>
      </c>
      <c r="N31" s="92">
        <v>0</v>
      </c>
      <c r="O31" s="173" t="str">
        <f t="shared" ref="O31" si="119">IFERROR((N31/N32),"")</f>
        <v/>
      </c>
      <c r="P31" s="127">
        <v>0</v>
      </c>
      <c r="Q31" s="171" t="str">
        <f t="shared" si="24"/>
        <v/>
      </c>
      <c r="R31" s="127">
        <v>0</v>
      </c>
      <c r="S31" s="171" t="str">
        <f t="shared" si="24"/>
        <v/>
      </c>
      <c r="T31" s="153">
        <v>400</v>
      </c>
      <c r="U31" s="173">
        <f t="shared" si="24"/>
        <v>0.44101433296582138</v>
      </c>
      <c r="V31" s="147">
        <v>246</v>
      </c>
      <c r="W31" s="173">
        <f t="shared" ref="W31" si="120">IFERROR((V31/V32),"")</f>
        <v>0.27122381477398017</v>
      </c>
      <c r="X31" s="95">
        <f t="shared" si="76"/>
        <v>0</v>
      </c>
      <c r="Y31" s="96">
        <f t="shared" si="77"/>
        <v>0</v>
      </c>
      <c r="Z31" s="96">
        <f t="shared" si="78"/>
        <v>0</v>
      </c>
      <c r="AA31" s="97">
        <f t="shared" si="79"/>
        <v>0</v>
      </c>
      <c r="AB31" s="98"/>
      <c r="AC31" s="244" t="s">
        <v>154</v>
      </c>
      <c r="AD31" s="245"/>
      <c r="AE31" s="246"/>
      <c r="AF31" s="60">
        <f>+H31</f>
        <v>0</v>
      </c>
      <c r="AG31" s="173" t="str">
        <f>IFERROR((AF31/AF32),"")</f>
        <v/>
      </c>
      <c r="AH31" s="115">
        <v>0</v>
      </c>
      <c r="AI31" s="210" t="str">
        <f t="shared" ref="AI31" si="121">IFERROR((AH31/AH32),"")</f>
        <v/>
      </c>
      <c r="AJ31" s="212">
        <f t="shared" ref="AJ31" si="122">IFERROR(AI31/AG31,0)</f>
        <v>0</v>
      </c>
      <c r="AK31" s="295"/>
      <c r="AL31" s="296"/>
      <c r="AM31" s="297" t="s">
        <v>148</v>
      </c>
      <c r="AN31" s="297" t="s">
        <v>148</v>
      </c>
      <c r="AO31" s="297" t="s">
        <v>148</v>
      </c>
      <c r="AP31" s="24"/>
      <c r="AQ31" s="103"/>
      <c r="AR31" s="60">
        <f t="shared" si="32"/>
        <v>0</v>
      </c>
      <c r="AS31" s="213" t="str">
        <f>IFERROR((AR31/AR32),"")</f>
        <v/>
      </c>
      <c r="AT31" s="61">
        <v>261</v>
      </c>
      <c r="AU31" s="213">
        <f t="shared" ref="AU31" si="123">IFERROR((AT31/AT32),"")</f>
        <v>0.28871681415929201</v>
      </c>
      <c r="AV31" s="205">
        <f t="shared" ref="AV31" si="124">IFERROR(AU31/AS31,0)</f>
        <v>0</v>
      </c>
      <c r="AW31" s="62">
        <f>R31</f>
        <v>0</v>
      </c>
      <c r="AX31" s="213" t="str">
        <f>IFERROR((AW31/AW32),"")</f>
        <v/>
      </c>
      <c r="AY31" s="67">
        <f>AT31</f>
        <v>261</v>
      </c>
      <c r="AZ31" s="213">
        <f t="shared" ref="AZ31" si="125">IFERROR((AY31/AY32),"")</f>
        <v>0.28871681415929201</v>
      </c>
      <c r="BA31" s="205">
        <f t="shared" ref="BA31" si="126">IFERROR(AZ31/AX31,0)</f>
        <v>0</v>
      </c>
      <c r="BB31" s="293" t="s">
        <v>155</v>
      </c>
      <c r="BC31" s="294" t="s">
        <v>156</v>
      </c>
      <c r="BD31" s="149"/>
      <c r="BE31" s="150">
        <v>110</v>
      </c>
      <c r="BF31" s="151" t="s">
        <v>103</v>
      </c>
      <c r="BG31" s="70"/>
      <c r="BH31" s="24"/>
      <c r="BJ31" s="60">
        <f t="shared" si="35"/>
        <v>400</v>
      </c>
      <c r="BK31" s="213">
        <f>IFERROR((BJ31/BJ32),"")</f>
        <v>0.44101433296582138</v>
      </c>
      <c r="BL31" s="61">
        <v>908</v>
      </c>
      <c r="BM31" s="213">
        <f t="shared" ref="BM31" si="127">IFERROR((BL31/BL32),"")</f>
        <v>1.2155287817938421</v>
      </c>
      <c r="BN31" s="205">
        <f t="shared" ref="BN31" si="128">IFERROR(BM31/BK31,0)</f>
        <v>2.7562115127175368</v>
      </c>
      <c r="BO31" s="62">
        <f>T31</f>
        <v>400</v>
      </c>
      <c r="BP31" s="213">
        <f>IFERROR((BO31/BO32),"")</f>
        <v>0.44101433296582138</v>
      </c>
      <c r="BQ31" s="67">
        <f t="shared" si="80"/>
        <v>908</v>
      </c>
      <c r="BR31" s="213">
        <f t="shared" ref="BR31" si="129">IFERROR((BQ31/BQ32),"")</f>
        <v>1.2155287817938421</v>
      </c>
      <c r="BS31" s="205">
        <f t="shared" ref="BS31" si="130">IFERROR(BR31/BP31,0)</f>
        <v>2.7562115127175368</v>
      </c>
      <c r="BT31" s="293" t="s">
        <v>157</v>
      </c>
      <c r="BU31" s="294" t="s">
        <v>158</v>
      </c>
      <c r="BV31" s="70"/>
      <c r="BW31" s="151">
        <v>908</v>
      </c>
      <c r="BX31" s="151" t="s">
        <v>80</v>
      </c>
      <c r="BY31" s="24"/>
      <c r="BZ31" s="10"/>
      <c r="CA31" s="60">
        <f t="shared" si="0"/>
        <v>246</v>
      </c>
      <c r="CB31" s="213">
        <f>IFERROR((CA31/CA32),"")</f>
        <v>0.27122381477398017</v>
      </c>
      <c r="CC31" s="115">
        <v>939</v>
      </c>
      <c r="CD31" s="213">
        <f t="shared" ref="CD31" si="131">IFERROR((CC31/CC32),"")</f>
        <v>1.2916093535075652</v>
      </c>
      <c r="CE31" s="205">
        <f t="shared" ref="CE31" si="132">IFERROR(CD31/CB31,0)</f>
        <v>4.7621531854933403</v>
      </c>
      <c r="CF31" s="62">
        <f>V31</f>
        <v>246</v>
      </c>
      <c r="CG31" s="213">
        <f>IFERROR((CF31/CF32),"")</f>
        <v>0.27122381477398017</v>
      </c>
      <c r="CH31" s="67">
        <f t="shared" si="81"/>
        <v>939</v>
      </c>
      <c r="CI31" s="213">
        <f t="shared" ref="CI31" si="133">IFERROR((CH31/CH32),"")</f>
        <v>1.2916093535075652</v>
      </c>
      <c r="CJ31" s="205">
        <f t="shared" ref="CJ31" si="134">IFERROR(CI31/CG31,0)</f>
        <v>4.7621531854933403</v>
      </c>
      <c r="CK31" s="293" t="s">
        <v>157</v>
      </c>
      <c r="CL31" s="294" t="s">
        <v>158</v>
      </c>
      <c r="CM31" s="70"/>
      <c r="CN31" s="163">
        <v>385</v>
      </c>
      <c r="CO31" s="163" t="s">
        <v>103</v>
      </c>
      <c r="CP31" s="24"/>
    </row>
    <row r="32" spans="1:94" s="3" customFormat="1" ht="247.9" customHeight="1" x14ac:dyDescent="0.25">
      <c r="A32" s="226"/>
      <c r="B32" s="229"/>
      <c r="C32" s="231"/>
      <c r="D32" s="233"/>
      <c r="E32" s="156" t="s">
        <v>159</v>
      </c>
      <c r="F32" s="235"/>
      <c r="G32" s="49" t="s">
        <v>159</v>
      </c>
      <c r="H32" s="93">
        <v>0</v>
      </c>
      <c r="I32" s="174"/>
      <c r="J32" s="93">
        <v>0</v>
      </c>
      <c r="K32" s="174"/>
      <c r="L32" s="93">
        <v>0</v>
      </c>
      <c r="M32" s="174"/>
      <c r="N32" s="93">
        <v>0</v>
      </c>
      <c r="O32" s="174"/>
      <c r="P32" s="128">
        <v>0</v>
      </c>
      <c r="Q32" s="172"/>
      <c r="R32" s="128">
        <v>0</v>
      </c>
      <c r="S32" s="172"/>
      <c r="T32" s="154">
        <v>907</v>
      </c>
      <c r="U32" s="174"/>
      <c r="V32" s="148">
        <v>907</v>
      </c>
      <c r="W32" s="174"/>
      <c r="X32" s="99">
        <f t="shared" si="76"/>
        <v>0</v>
      </c>
      <c r="Y32" s="100">
        <f t="shared" si="77"/>
        <v>0</v>
      </c>
      <c r="Z32" s="100">
        <f t="shared" si="78"/>
        <v>0</v>
      </c>
      <c r="AA32" s="101">
        <f t="shared" si="79"/>
        <v>0</v>
      </c>
      <c r="AB32" s="102"/>
      <c r="AC32" s="247"/>
      <c r="AD32" s="248"/>
      <c r="AE32" s="249"/>
      <c r="AF32" s="63">
        <f>+H32</f>
        <v>0</v>
      </c>
      <c r="AG32" s="174"/>
      <c r="AH32" s="114">
        <v>0</v>
      </c>
      <c r="AI32" s="211"/>
      <c r="AJ32" s="212"/>
      <c r="AK32" s="216"/>
      <c r="AL32" s="290"/>
      <c r="AM32" s="298"/>
      <c r="AN32" s="298"/>
      <c r="AO32" s="298"/>
      <c r="AP32" s="25"/>
      <c r="AQ32" s="103"/>
      <c r="AR32" s="63">
        <f t="shared" si="32"/>
        <v>0</v>
      </c>
      <c r="AS32" s="214"/>
      <c r="AT32" s="64">
        <v>904</v>
      </c>
      <c r="AU32" s="214"/>
      <c r="AV32" s="205"/>
      <c r="AW32" s="65">
        <f>R32</f>
        <v>0</v>
      </c>
      <c r="AX32" s="214"/>
      <c r="AY32" s="68">
        <f>AT32</f>
        <v>904</v>
      </c>
      <c r="AZ32" s="214"/>
      <c r="BA32" s="205"/>
      <c r="BB32" s="209"/>
      <c r="BC32" s="292"/>
      <c r="BD32" s="149"/>
      <c r="BE32" s="150">
        <v>468</v>
      </c>
      <c r="BF32" s="152" t="s">
        <v>103</v>
      </c>
      <c r="BG32" s="69"/>
      <c r="BH32" s="25"/>
      <c r="BJ32" s="63">
        <f t="shared" si="35"/>
        <v>907</v>
      </c>
      <c r="BK32" s="214"/>
      <c r="BL32" s="64">
        <v>747</v>
      </c>
      <c r="BM32" s="214"/>
      <c r="BN32" s="205"/>
      <c r="BO32" s="65">
        <f>T32</f>
        <v>907</v>
      </c>
      <c r="BP32" s="214"/>
      <c r="BQ32" s="68">
        <f t="shared" si="80"/>
        <v>747</v>
      </c>
      <c r="BR32" s="214"/>
      <c r="BS32" s="205"/>
      <c r="BT32" s="209"/>
      <c r="BU32" s="292"/>
      <c r="BV32" s="69"/>
      <c r="BW32" s="152">
        <v>747</v>
      </c>
      <c r="BX32" s="152" t="s">
        <v>80</v>
      </c>
      <c r="BY32" s="25"/>
      <c r="BZ32" s="10"/>
      <c r="CA32" s="63">
        <f t="shared" si="0"/>
        <v>907</v>
      </c>
      <c r="CB32" s="214"/>
      <c r="CC32" s="114">
        <v>727</v>
      </c>
      <c r="CD32" s="214"/>
      <c r="CE32" s="205"/>
      <c r="CF32" s="65">
        <f>V32</f>
        <v>907</v>
      </c>
      <c r="CG32" s="214"/>
      <c r="CH32" s="68">
        <f t="shared" si="81"/>
        <v>727</v>
      </c>
      <c r="CI32" s="214"/>
      <c r="CJ32" s="205"/>
      <c r="CK32" s="209"/>
      <c r="CL32" s="292"/>
      <c r="CM32" s="69"/>
      <c r="CN32" s="162">
        <v>609</v>
      </c>
      <c r="CO32" s="162" t="s">
        <v>103</v>
      </c>
      <c r="CP32" s="25"/>
    </row>
    <row r="33" spans="1:94" s="3" customFormat="1" ht="282.75" customHeight="1" x14ac:dyDescent="0.25">
      <c r="A33" s="226"/>
      <c r="B33" s="228">
        <v>11</v>
      </c>
      <c r="C33" s="239" t="s">
        <v>160</v>
      </c>
      <c r="D33" s="250" t="s">
        <v>161</v>
      </c>
      <c r="E33" s="43" t="s">
        <v>162</v>
      </c>
      <c r="F33" s="234" t="s">
        <v>57</v>
      </c>
      <c r="G33" s="48" t="s">
        <v>163</v>
      </c>
      <c r="H33" s="92">
        <v>4525</v>
      </c>
      <c r="I33" s="173">
        <f t="shared" si="24"/>
        <v>0.2483398276713682</v>
      </c>
      <c r="J33" s="92">
        <v>13800</v>
      </c>
      <c r="K33" s="173">
        <f t="shared" ref="K33" si="135">IFERROR((J33/J34),"")</f>
        <v>0.27619886318149067</v>
      </c>
      <c r="L33" s="92">
        <v>13993</v>
      </c>
      <c r="M33" s="173">
        <f t="shared" ref="M33" si="136">IFERROR((L33/L34),"")</f>
        <v>0.23622459315281247</v>
      </c>
      <c r="N33" s="92">
        <v>14029</v>
      </c>
      <c r="O33" s="173">
        <f t="shared" ref="O33" si="137">IFERROR((N33/N34),"")</f>
        <v>0.33369805665897578</v>
      </c>
      <c r="P33" s="127">
        <v>4525</v>
      </c>
      <c r="Q33" s="171">
        <f t="shared" si="24"/>
        <v>0.2483398276713682</v>
      </c>
      <c r="R33" s="127">
        <v>13800</v>
      </c>
      <c r="S33" s="171">
        <f t="shared" si="24"/>
        <v>0.27619886318149067</v>
      </c>
      <c r="T33" s="92">
        <v>13993</v>
      </c>
      <c r="U33" s="173">
        <f t="shared" si="24"/>
        <v>0.23622459315281247</v>
      </c>
      <c r="V33" s="147">
        <v>14029</v>
      </c>
      <c r="W33" s="173">
        <f t="shared" ref="W33" si="138">IFERROR((V33/V34),"")</f>
        <v>0.33369805665897578</v>
      </c>
      <c r="X33" s="95">
        <f t="shared" si="29"/>
        <v>4525</v>
      </c>
      <c r="Y33" s="96">
        <f>H33+J33</f>
        <v>18325</v>
      </c>
      <c r="Z33" s="96">
        <f>H33+J33+L33</f>
        <v>32318</v>
      </c>
      <c r="AA33" s="97">
        <f>H33+J33+L33+N33</f>
        <v>46347</v>
      </c>
      <c r="AB33" s="98"/>
      <c r="AC33" s="96">
        <f>H33+R33</f>
        <v>18325</v>
      </c>
      <c r="AD33" s="96">
        <f>AC33+T33</f>
        <v>32318</v>
      </c>
      <c r="AE33" s="97">
        <f>AD33+V33</f>
        <v>46347</v>
      </c>
      <c r="AF33" s="60">
        <f t="shared" si="30"/>
        <v>4525</v>
      </c>
      <c r="AG33" s="173">
        <f>IFERROR((AF33/AF34),"")</f>
        <v>0.2483398276713682</v>
      </c>
      <c r="AH33" s="117">
        <v>1202</v>
      </c>
      <c r="AI33" s="210">
        <f t="shared" ref="AI33" si="139">IFERROR((AH33/AH34),"")</f>
        <v>0.22475691847419596</v>
      </c>
      <c r="AJ33" s="212">
        <f t="shared" ref="AJ33" si="140">IFERROR(AI33/AG33,0)</f>
        <v>0.9050377484018397</v>
      </c>
      <c r="AK33" s="295" t="s">
        <v>164</v>
      </c>
      <c r="AL33" s="296" t="s">
        <v>165</v>
      </c>
      <c r="AM33" s="142" t="s">
        <v>108</v>
      </c>
      <c r="AN33" s="142">
        <v>1211</v>
      </c>
      <c r="AO33" s="142" t="s">
        <v>103</v>
      </c>
      <c r="AP33" s="24"/>
      <c r="AQ33" s="103"/>
      <c r="AR33" s="60">
        <f t="shared" si="32"/>
        <v>13800</v>
      </c>
      <c r="AS33" s="213">
        <f>IFERROR((AR33/AR34),"")</f>
        <v>0.27619886318149067</v>
      </c>
      <c r="AT33" s="61">
        <v>5854</v>
      </c>
      <c r="AU33" s="213">
        <f t="shared" ref="AU33" si="141">IFERROR((AT33/AT34),"")</f>
        <v>0.26480300357352876</v>
      </c>
      <c r="AV33" s="205">
        <f t="shared" ref="AV33" si="142">IFERROR(AU33/AS33,0)</f>
        <v>0.95874038192375299</v>
      </c>
      <c r="AW33" s="62">
        <f>AC33</f>
        <v>18325</v>
      </c>
      <c r="AX33" s="213">
        <f>IFERROR((AW33/AW34),"")</f>
        <v>0.26875412480750899</v>
      </c>
      <c r="AY33" s="67">
        <f>AH33+AT33</f>
        <v>7056</v>
      </c>
      <c r="AZ33" s="213">
        <f t="shared" ref="AZ33" si="143">IFERROR((AY33/AY34),"")</f>
        <v>0.25700236751047167</v>
      </c>
      <c r="BA33" s="205">
        <f t="shared" ref="BA33" si="144">IFERROR(AZ33/AX33,0)</f>
        <v>0.95627320211195144</v>
      </c>
      <c r="BB33" s="293" t="s">
        <v>166</v>
      </c>
      <c r="BC33" s="293" t="s">
        <v>167</v>
      </c>
      <c r="BD33" s="149"/>
      <c r="BE33" s="150">
        <v>5876</v>
      </c>
      <c r="BF33" s="151" t="s">
        <v>103</v>
      </c>
      <c r="BG33" s="70"/>
      <c r="BH33" s="24"/>
      <c r="BJ33" s="60">
        <f t="shared" si="35"/>
        <v>13993</v>
      </c>
      <c r="BK33" s="213">
        <f>IFERROR((BJ33/BJ34),"")</f>
        <v>0.23622459315281247</v>
      </c>
      <c r="BL33" s="61">
        <v>6499</v>
      </c>
      <c r="BM33" s="213">
        <f t="shared" ref="BM33" si="145">IFERROR((BL33/BL34),"")</f>
        <v>0.26250100977461832</v>
      </c>
      <c r="BN33" s="205">
        <f t="shared" ref="BN33" si="146">IFERROR(BM33/BK33,0)</f>
        <v>1.1112348899456366</v>
      </c>
      <c r="BO33" s="62">
        <f>AD33</f>
        <v>32318</v>
      </c>
      <c r="BP33" s="213">
        <f>IFERROR((BO33/BO34),"")</f>
        <v>0.25363166197094672</v>
      </c>
      <c r="BQ33" s="67">
        <f>AY33+BL33</f>
        <v>13555</v>
      </c>
      <c r="BR33" s="213">
        <f t="shared" ref="BR33" si="147">IFERROR((BQ33/BQ34),"")</f>
        <v>0.25960967575124971</v>
      </c>
      <c r="BS33" s="205">
        <f t="shared" ref="BS33" si="148">IFERROR(BR33/BP33,0)</f>
        <v>1.0235696668698555</v>
      </c>
      <c r="BT33" s="293" t="s">
        <v>166</v>
      </c>
      <c r="BU33" s="293" t="s">
        <v>167</v>
      </c>
      <c r="BV33" s="70"/>
      <c r="BW33" s="151">
        <v>6687</v>
      </c>
      <c r="BX33" s="151" t="s">
        <v>103</v>
      </c>
      <c r="BY33" s="24"/>
      <c r="BZ33" s="10"/>
      <c r="CA33" s="60">
        <f t="shared" si="0"/>
        <v>14029</v>
      </c>
      <c r="CB33" s="213">
        <f>IFERROR((CA33/CA34),"")</f>
        <v>0.33369805665897578</v>
      </c>
      <c r="CC33" s="117">
        <v>5441</v>
      </c>
      <c r="CD33" s="213">
        <f t="shared" ref="CD33" si="149">IFERROR((CC33/CC34),"")</f>
        <v>0.27591277890466531</v>
      </c>
      <c r="CE33" s="205">
        <f t="shared" ref="CE33" si="150">IFERROR(CD33/CB33,0)</f>
        <v>0.82683364016900951</v>
      </c>
      <c r="CF33" s="62">
        <f>AE33</f>
        <v>46347</v>
      </c>
      <c r="CG33" s="213">
        <f>IFERROR((CF33/CF34),"")</f>
        <v>0.27349494281903908</v>
      </c>
      <c r="CH33" s="67">
        <f>BQ33+CC33</f>
        <v>18996</v>
      </c>
      <c r="CI33" s="213">
        <f t="shared" ref="CI33" si="151">IFERROR((CH33/CH34),"")</f>
        <v>0.26407907358236138</v>
      </c>
      <c r="CJ33" s="205">
        <f t="shared" ref="CJ33" si="152">IFERROR(CI33/CG33,0)</f>
        <v>0.96557205358306086</v>
      </c>
      <c r="CK33" s="293" t="s">
        <v>166</v>
      </c>
      <c r="CL33" s="293" t="s">
        <v>167</v>
      </c>
      <c r="CM33" s="70"/>
      <c r="CN33" s="163">
        <v>5633</v>
      </c>
      <c r="CO33" s="163" t="s">
        <v>103</v>
      </c>
      <c r="CP33" s="24"/>
    </row>
    <row r="34" spans="1:94" s="3" customFormat="1" ht="282.75" customHeight="1" x14ac:dyDescent="0.25">
      <c r="A34" s="226"/>
      <c r="B34" s="229"/>
      <c r="C34" s="240"/>
      <c r="D34" s="251"/>
      <c r="E34" s="42" t="s">
        <v>168</v>
      </c>
      <c r="F34" s="235"/>
      <c r="G34" s="47" t="s">
        <v>169</v>
      </c>
      <c r="H34" s="93">
        <v>18221</v>
      </c>
      <c r="I34" s="174"/>
      <c r="J34" s="93">
        <v>49964</v>
      </c>
      <c r="K34" s="174"/>
      <c r="L34" s="93">
        <v>59236</v>
      </c>
      <c r="M34" s="174"/>
      <c r="N34" s="93">
        <v>42041</v>
      </c>
      <c r="O34" s="174"/>
      <c r="P34" s="128">
        <v>18221</v>
      </c>
      <c r="Q34" s="172"/>
      <c r="R34" s="128">
        <v>49964</v>
      </c>
      <c r="S34" s="172"/>
      <c r="T34" s="93">
        <v>59236</v>
      </c>
      <c r="U34" s="174"/>
      <c r="V34" s="148">
        <v>42041</v>
      </c>
      <c r="W34" s="174"/>
      <c r="X34" s="99">
        <f t="shared" si="29"/>
        <v>18221</v>
      </c>
      <c r="Y34" s="100">
        <f>H34+J34</f>
        <v>68185</v>
      </c>
      <c r="Z34" s="100">
        <f>H34+J34+L34</f>
        <v>127421</v>
      </c>
      <c r="AA34" s="101">
        <f>H34+J34+L34+N34</f>
        <v>169462</v>
      </c>
      <c r="AB34" s="102"/>
      <c r="AC34" s="100">
        <f>H34+R34</f>
        <v>68185</v>
      </c>
      <c r="AD34" s="100">
        <f>AC34+T34</f>
        <v>127421</v>
      </c>
      <c r="AE34" s="101">
        <f>AD34+V34</f>
        <v>169462</v>
      </c>
      <c r="AF34" s="63">
        <f t="shared" si="30"/>
        <v>18221</v>
      </c>
      <c r="AG34" s="174"/>
      <c r="AH34" s="116">
        <v>5348</v>
      </c>
      <c r="AI34" s="211"/>
      <c r="AJ34" s="212"/>
      <c r="AK34" s="216"/>
      <c r="AL34" s="290"/>
      <c r="AM34" s="143" t="s">
        <v>103</v>
      </c>
      <c r="AN34" s="143">
        <v>5624</v>
      </c>
      <c r="AO34" s="143" t="s">
        <v>103</v>
      </c>
      <c r="AP34" s="25"/>
      <c r="AQ34" s="103"/>
      <c r="AR34" s="63">
        <f t="shared" si="32"/>
        <v>49964</v>
      </c>
      <c r="AS34" s="214"/>
      <c r="AT34" s="64">
        <v>22107</v>
      </c>
      <c r="AU34" s="214"/>
      <c r="AV34" s="205"/>
      <c r="AW34" s="65">
        <f>AC34</f>
        <v>68185</v>
      </c>
      <c r="AX34" s="214"/>
      <c r="AY34" s="68">
        <f>AH34+AT34</f>
        <v>27455</v>
      </c>
      <c r="AZ34" s="214"/>
      <c r="BA34" s="205"/>
      <c r="BB34" s="209"/>
      <c r="BC34" s="209"/>
      <c r="BD34" s="149"/>
      <c r="BE34" s="150">
        <v>21666</v>
      </c>
      <c r="BF34" s="152" t="s">
        <v>103</v>
      </c>
      <c r="BG34" s="69"/>
      <c r="BH34" s="25"/>
      <c r="BJ34" s="63">
        <f t="shared" si="35"/>
        <v>59236</v>
      </c>
      <c r="BK34" s="214"/>
      <c r="BL34" s="64">
        <v>24758</v>
      </c>
      <c r="BM34" s="214"/>
      <c r="BN34" s="205"/>
      <c r="BO34" s="65">
        <f>AD34</f>
        <v>127421</v>
      </c>
      <c r="BP34" s="214"/>
      <c r="BQ34" s="68">
        <f>AY34+BL34</f>
        <v>52213</v>
      </c>
      <c r="BR34" s="214"/>
      <c r="BS34" s="205"/>
      <c r="BT34" s="209"/>
      <c r="BU34" s="209"/>
      <c r="BV34" s="69"/>
      <c r="BW34" s="152">
        <v>29715</v>
      </c>
      <c r="BX34" s="152" t="s">
        <v>103</v>
      </c>
      <c r="BY34" s="25"/>
      <c r="BZ34" s="10"/>
      <c r="CA34" s="63">
        <f t="shared" si="0"/>
        <v>42041</v>
      </c>
      <c r="CB34" s="214"/>
      <c r="CC34" s="116">
        <v>19720</v>
      </c>
      <c r="CD34" s="214"/>
      <c r="CE34" s="205"/>
      <c r="CF34" s="65">
        <f>AE34</f>
        <v>169462</v>
      </c>
      <c r="CG34" s="214"/>
      <c r="CH34" s="68">
        <f>BQ34+CC34</f>
        <v>71933</v>
      </c>
      <c r="CI34" s="214"/>
      <c r="CJ34" s="205"/>
      <c r="CK34" s="209"/>
      <c r="CL34" s="209"/>
      <c r="CM34" s="69"/>
      <c r="CN34" s="162">
        <v>23994</v>
      </c>
      <c r="CO34" s="162" t="s">
        <v>103</v>
      </c>
      <c r="CP34" s="25"/>
    </row>
    <row r="35" spans="1:94" s="3" customFormat="1" ht="282.75" customHeight="1" x14ac:dyDescent="0.25">
      <c r="A35" s="226"/>
      <c r="B35" s="252">
        <v>12</v>
      </c>
      <c r="C35" s="239" t="s">
        <v>170</v>
      </c>
      <c r="D35" s="250" t="s">
        <v>171</v>
      </c>
      <c r="E35" s="43" t="s">
        <v>172</v>
      </c>
      <c r="F35" s="234" t="s">
        <v>57</v>
      </c>
      <c r="G35" s="48" t="s">
        <v>173</v>
      </c>
      <c r="H35" s="92">
        <v>13696</v>
      </c>
      <c r="I35" s="173">
        <f t="shared" si="24"/>
        <v>0.7516601723286318</v>
      </c>
      <c r="J35" s="92">
        <v>36164</v>
      </c>
      <c r="K35" s="173">
        <f t="shared" ref="K35" si="153">IFERROR((J35/J36),"")</f>
        <v>0.72380113681850933</v>
      </c>
      <c r="L35" s="92">
        <v>45243</v>
      </c>
      <c r="M35" s="173">
        <f t="shared" ref="M35" si="154">IFERROR((L35/L36),"")</f>
        <v>0.76377540684718748</v>
      </c>
      <c r="N35" s="92">
        <v>28012</v>
      </c>
      <c r="O35" s="173">
        <f t="shared" ref="O35" si="155">IFERROR((N35/N36),"")</f>
        <v>0.66630194334102422</v>
      </c>
      <c r="P35" s="127">
        <v>13696</v>
      </c>
      <c r="Q35" s="171">
        <f t="shared" si="24"/>
        <v>0.7516601723286318</v>
      </c>
      <c r="R35" s="127">
        <v>36164</v>
      </c>
      <c r="S35" s="171">
        <f t="shared" si="24"/>
        <v>0.72380113681850933</v>
      </c>
      <c r="T35" s="92">
        <v>45243</v>
      </c>
      <c r="U35" s="173">
        <f t="shared" si="24"/>
        <v>0.76377540684718748</v>
      </c>
      <c r="V35" s="147">
        <v>28012</v>
      </c>
      <c r="W35" s="173">
        <f t="shared" ref="W35" si="156">IFERROR((V35/V36),"")</f>
        <v>0.66630194334102422</v>
      </c>
      <c r="X35" s="95">
        <f t="shared" si="29"/>
        <v>13696</v>
      </c>
      <c r="Y35" s="96">
        <f>H35+J35</f>
        <v>49860</v>
      </c>
      <c r="Z35" s="96">
        <f>H35+J35+L35</f>
        <v>95103</v>
      </c>
      <c r="AA35" s="97">
        <f>H35+J35+L35+N35</f>
        <v>123115</v>
      </c>
      <c r="AB35" s="98"/>
      <c r="AC35" s="96">
        <f>H35+R35</f>
        <v>49860</v>
      </c>
      <c r="AD35" s="96">
        <f>AC35+T35</f>
        <v>95103</v>
      </c>
      <c r="AE35" s="97">
        <f>AD35+V35</f>
        <v>123115</v>
      </c>
      <c r="AF35" s="60">
        <f t="shared" si="30"/>
        <v>13696</v>
      </c>
      <c r="AG35" s="173">
        <f>IFERROR((AF35/AF36),"")</f>
        <v>0.7516601723286318</v>
      </c>
      <c r="AH35" s="117">
        <v>4146</v>
      </c>
      <c r="AI35" s="210">
        <f t="shared" ref="AI35" si="157">IFERROR((AH35/AH36),"")</f>
        <v>0.77524308152580401</v>
      </c>
      <c r="AJ35" s="212">
        <f t="shared" ref="AJ35" si="158">IFERROR(AI35/AG35,0)</f>
        <v>1.031374429649655</v>
      </c>
      <c r="AK35" s="295" t="s">
        <v>164</v>
      </c>
      <c r="AL35" s="296" t="s">
        <v>174</v>
      </c>
      <c r="AM35" s="142" t="s">
        <v>103</v>
      </c>
      <c r="AN35" s="142">
        <v>4413</v>
      </c>
      <c r="AO35" s="142" t="s">
        <v>103</v>
      </c>
      <c r="AP35" s="24"/>
      <c r="AQ35" s="103"/>
      <c r="AR35" s="60">
        <f t="shared" si="32"/>
        <v>36164</v>
      </c>
      <c r="AS35" s="213">
        <f>IFERROR((AR35/AR36),"")</f>
        <v>0.72380113681850933</v>
      </c>
      <c r="AT35" s="61">
        <v>16253</v>
      </c>
      <c r="AU35" s="213">
        <f t="shared" ref="AU35" si="159">IFERROR((AT35/AT36),"")</f>
        <v>0.73519699642647129</v>
      </c>
      <c r="AV35" s="205">
        <f t="shared" ref="AV35" si="160">IFERROR(AU35/AS35,0)</f>
        <v>1.0157444621571787</v>
      </c>
      <c r="AW35" s="62">
        <f>AC35</f>
        <v>49860</v>
      </c>
      <c r="AX35" s="213">
        <f>IFERROR((AW35/AW36),"")</f>
        <v>0.73124587519249107</v>
      </c>
      <c r="AY35" s="67">
        <f>AH35+AT35</f>
        <v>20399</v>
      </c>
      <c r="AZ35" s="213">
        <f t="shared" ref="AZ35" si="161">IFERROR((AY35/AY36),"")</f>
        <v>0.74299763248952833</v>
      </c>
      <c r="BA35" s="205">
        <f t="shared" ref="BA35" si="162">IFERROR(AZ35/AX35,0)</f>
        <v>1.0160708698615821</v>
      </c>
      <c r="BB35" s="295" t="s">
        <v>175</v>
      </c>
      <c r="BC35" s="296" t="s">
        <v>176</v>
      </c>
      <c r="BD35" s="149"/>
      <c r="BE35" s="150">
        <v>17177</v>
      </c>
      <c r="BF35" s="151" t="s">
        <v>103</v>
      </c>
      <c r="BG35" s="70"/>
      <c r="BH35" s="24"/>
      <c r="BJ35" s="60">
        <f t="shared" si="35"/>
        <v>45243</v>
      </c>
      <c r="BK35" s="213">
        <f>IFERROR((BJ35/BJ36),"")</f>
        <v>0.76377540684718748</v>
      </c>
      <c r="BL35" s="61">
        <v>18259</v>
      </c>
      <c r="BM35" s="213">
        <f t="shared" ref="BM35" si="163">IFERROR((BL35/BL36),"")</f>
        <v>0.73749899022538168</v>
      </c>
      <c r="BN35" s="205">
        <f t="shared" ref="BN35" si="164">IFERROR(BM35/BK35,0)</f>
        <v>0.96559667097652035</v>
      </c>
      <c r="BO35" s="62">
        <f>AD35</f>
        <v>95103</v>
      </c>
      <c r="BP35" s="213">
        <f>IFERROR((BO35/BO36),"")</f>
        <v>0.74636833802905334</v>
      </c>
      <c r="BQ35" s="67">
        <f>AY35+BL35</f>
        <v>38658</v>
      </c>
      <c r="BR35" s="213">
        <f t="shared" ref="BR35" si="165">IFERROR((BQ35/BQ36),"")</f>
        <v>0.74039032424875029</v>
      </c>
      <c r="BS35" s="205">
        <f t="shared" ref="BS35" si="166">IFERROR(BR35/BP35,0)</f>
        <v>0.99199053138281656</v>
      </c>
      <c r="BT35" s="301" t="s">
        <v>177</v>
      </c>
      <c r="BU35" s="303" t="s">
        <v>178</v>
      </c>
      <c r="BV35" s="70"/>
      <c r="BW35" s="151">
        <v>23028</v>
      </c>
      <c r="BX35" s="151" t="s">
        <v>103</v>
      </c>
      <c r="BY35" s="24"/>
      <c r="BZ35" s="10"/>
      <c r="CA35" s="60">
        <f t="shared" si="0"/>
        <v>28012</v>
      </c>
      <c r="CB35" s="213">
        <f>IFERROR((CA35/CA36),"")</f>
        <v>0.66630194334102422</v>
      </c>
      <c r="CC35" s="117">
        <v>14279</v>
      </c>
      <c r="CD35" s="213">
        <f t="shared" ref="CD35" si="167">IFERROR((CC35/CC36),"")</f>
        <v>0.72408722109533463</v>
      </c>
      <c r="CE35" s="205">
        <f t="shared" ref="CE35" si="168">IFERROR(CD35/CB35,0)</f>
        <v>1.0867253627755591</v>
      </c>
      <c r="CF35" s="62">
        <f>AE35</f>
        <v>123115</v>
      </c>
      <c r="CG35" s="213">
        <f>IFERROR((CF35/CF36),"")</f>
        <v>0.72650505718096092</v>
      </c>
      <c r="CH35" s="67">
        <f>BQ35+CC35</f>
        <v>52937</v>
      </c>
      <c r="CI35" s="213">
        <f t="shared" ref="CI35" si="169">IFERROR((CH35/CH36),"")</f>
        <v>0.73592092641763862</v>
      </c>
      <c r="CJ35" s="205">
        <f t="shared" ref="CJ35" si="170">IFERROR(CI35/CG35,0)</f>
        <v>1.0129605006098841</v>
      </c>
      <c r="CK35" s="301" t="s">
        <v>179</v>
      </c>
      <c r="CL35" s="303" t="s">
        <v>180</v>
      </c>
      <c r="CM35" s="70"/>
      <c r="CN35" s="163">
        <v>18361</v>
      </c>
      <c r="CO35" s="163" t="s">
        <v>103</v>
      </c>
      <c r="CP35" s="24"/>
    </row>
    <row r="36" spans="1:94" s="3" customFormat="1" ht="282.75" customHeight="1" x14ac:dyDescent="0.25">
      <c r="A36" s="227"/>
      <c r="B36" s="253"/>
      <c r="C36" s="240"/>
      <c r="D36" s="251"/>
      <c r="E36" s="42" t="s">
        <v>181</v>
      </c>
      <c r="F36" s="235"/>
      <c r="G36" s="47" t="s">
        <v>169</v>
      </c>
      <c r="H36" s="93">
        <v>18221</v>
      </c>
      <c r="I36" s="174"/>
      <c r="J36" s="93">
        <v>49964</v>
      </c>
      <c r="K36" s="174"/>
      <c r="L36" s="93">
        <v>59236</v>
      </c>
      <c r="M36" s="174"/>
      <c r="N36" s="93">
        <v>42041</v>
      </c>
      <c r="O36" s="174"/>
      <c r="P36" s="128">
        <v>18221</v>
      </c>
      <c r="Q36" s="172"/>
      <c r="R36" s="128">
        <v>49964</v>
      </c>
      <c r="S36" s="172"/>
      <c r="T36" s="93">
        <v>59236</v>
      </c>
      <c r="U36" s="174"/>
      <c r="V36" s="148">
        <v>42041</v>
      </c>
      <c r="W36" s="174"/>
      <c r="X36" s="99">
        <f t="shared" si="29"/>
        <v>18221</v>
      </c>
      <c r="Y36" s="100">
        <f>H36+J36</f>
        <v>68185</v>
      </c>
      <c r="Z36" s="100">
        <f>H36+J36+L36</f>
        <v>127421</v>
      </c>
      <c r="AA36" s="101">
        <f>H36+J36+L36+N36</f>
        <v>169462</v>
      </c>
      <c r="AB36" s="102"/>
      <c r="AC36" s="100">
        <f>H36+R36</f>
        <v>68185</v>
      </c>
      <c r="AD36" s="100">
        <f>AC36+T36</f>
        <v>127421</v>
      </c>
      <c r="AE36" s="101">
        <f>AD36+V36</f>
        <v>169462</v>
      </c>
      <c r="AF36" s="63">
        <f t="shared" si="30"/>
        <v>18221</v>
      </c>
      <c r="AG36" s="174"/>
      <c r="AH36" s="116">
        <v>5348</v>
      </c>
      <c r="AI36" s="211"/>
      <c r="AJ36" s="212"/>
      <c r="AK36" s="216"/>
      <c r="AL36" s="305"/>
      <c r="AM36" s="143" t="s">
        <v>103</v>
      </c>
      <c r="AN36" s="143">
        <v>5624</v>
      </c>
      <c r="AO36" s="143" t="s">
        <v>103</v>
      </c>
      <c r="AP36" s="25"/>
      <c r="AQ36" s="103"/>
      <c r="AR36" s="63">
        <f t="shared" si="32"/>
        <v>49964</v>
      </c>
      <c r="AS36" s="214"/>
      <c r="AT36" s="64">
        <v>22107</v>
      </c>
      <c r="AU36" s="214"/>
      <c r="AV36" s="205"/>
      <c r="AW36" s="65">
        <f>AC36</f>
        <v>68185</v>
      </c>
      <c r="AX36" s="214"/>
      <c r="AY36" s="68">
        <f>AH36+AT36</f>
        <v>27455</v>
      </c>
      <c r="AZ36" s="214"/>
      <c r="BA36" s="205"/>
      <c r="BB36" s="216"/>
      <c r="BC36" s="305"/>
      <c r="BD36" s="149"/>
      <c r="BE36" s="150">
        <v>21666</v>
      </c>
      <c r="BF36" s="152" t="s">
        <v>103</v>
      </c>
      <c r="BG36" s="69"/>
      <c r="BH36" s="25"/>
      <c r="BJ36" s="63">
        <f t="shared" si="35"/>
        <v>59236</v>
      </c>
      <c r="BK36" s="214"/>
      <c r="BL36" s="64">
        <v>24758</v>
      </c>
      <c r="BM36" s="214"/>
      <c r="BN36" s="205"/>
      <c r="BO36" s="65">
        <f>AD36</f>
        <v>127421</v>
      </c>
      <c r="BP36" s="214"/>
      <c r="BQ36" s="68">
        <f>AY36+BL36</f>
        <v>52213</v>
      </c>
      <c r="BR36" s="214"/>
      <c r="BS36" s="205"/>
      <c r="BT36" s="302"/>
      <c r="BU36" s="304"/>
      <c r="BV36" s="69"/>
      <c r="BW36" s="152">
        <v>29715</v>
      </c>
      <c r="BX36" s="152" t="s">
        <v>103</v>
      </c>
      <c r="BY36" s="25"/>
      <c r="BZ36" s="10"/>
      <c r="CA36" s="63">
        <f t="shared" si="0"/>
        <v>42041</v>
      </c>
      <c r="CB36" s="214"/>
      <c r="CC36" s="116">
        <v>19720</v>
      </c>
      <c r="CD36" s="214"/>
      <c r="CE36" s="205"/>
      <c r="CF36" s="65">
        <f>AE36</f>
        <v>169462</v>
      </c>
      <c r="CG36" s="214"/>
      <c r="CH36" s="68">
        <f>BQ36+CC36</f>
        <v>71933</v>
      </c>
      <c r="CI36" s="214"/>
      <c r="CJ36" s="205"/>
      <c r="CK36" s="302"/>
      <c r="CL36" s="304"/>
      <c r="CM36" s="69"/>
      <c r="CN36" s="162">
        <v>23994</v>
      </c>
      <c r="CO36" s="162" t="s">
        <v>103</v>
      </c>
      <c r="CP36" s="25"/>
    </row>
    <row r="37" spans="1:94" s="3" customFormat="1" ht="57.6" customHeight="1" x14ac:dyDescent="0.25">
      <c r="A37" s="39"/>
      <c r="B37" s="30"/>
      <c r="C37" s="28"/>
      <c r="D37" s="28"/>
      <c r="E37" s="28"/>
      <c r="F37" s="40"/>
      <c r="G37" s="40"/>
      <c r="H37" s="88">
        <f>H33+H35</f>
        <v>18221</v>
      </c>
      <c r="I37" s="118"/>
      <c r="J37" s="88">
        <f t="shared" ref="J37:AJ37" si="171">J33+J35</f>
        <v>49964</v>
      </c>
      <c r="K37" s="118"/>
      <c r="L37" s="88">
        <f t="shared" si="171"/>
        <v>59236</v>
      </c>
      <c r="M37" s="118"/>
      <c r="N37" s="88">
        <f t="shared" si="171"/>
        <v>42041</v>
      </c>
      <c r="O37" s="118"/>
      <c r="P37" s="88">
        <f t="shared" si="171"/>
        <v>18221</v>
      </c>
      <c r="Q37" s="118"/>
      <c r="R37" s="88">
        <f t="shared" si="171"/>
        <v>49964</v>
      </c>
      <c r="S37" s="118"/>
      <c r="T37" s="88">
        <f t="shared" si="171"/>
        <v>59236</v>
      </c>
      <c r="U37" s="118"/>
      <c r="V37" s="88">
        <f t="shared" si="171"/>
        <v>42041</v>
      </c>
      <c r="W37" s="118"/>
      <c r="X37" s="88">
        <f t="shared" si="171"/>
        <v>18221</v>
      </c>
      <c r="Y37" s="88">
        <f t="shared" si="171"/>
        <v>68185</v>
      </c>
      <c r="Z37" s="88">
        <f t="shared" si="171"/>
        <v>127421</v>
      </c>
      <c r="AA37" s="88">
        <f t="shared" si="171"/>
        <v>169462</v>
      </c>
      <c r="AB37" s="88">
        <f t="shared" si="171"/>
        <v>0</v>
      </c>
      <c r="AC37" s="88">
        <f t="shared" si="171"/>
        <v>68185</v>
      </c>
      <c r="AD37" s="88">
        <f t="shared" si="171"/>
        <v>127421</v>
      </c>
      <c r="AE37" s="88">
        <f t="shared" si="171"/>
        <v>169462</v>
      </c>
      <c r="AF37" s="118">
        <f t="shared" si="171"/>
        <v>18221</v>
      </c>
      <c r="AG37" s="118">
        <f t="shared" si="171"/>
        <v>1</v>
      </c>
      <c r="AH37" s="118">
        <f t="shared" si="171"/>
        <v>5348</v>
      </c>
      <c r="AI37" s="118">
        <f t="shared" si="171"/>
        <v>1</v>
      </c>
      <c r="AJ37" s="118">
        <f t="shared" si="171"/>
        <v>1.9364121780514947</v>
      </c>
      <c r="AK37" s="32"/>
      <c r="AL37" s="32"/>
      <c r="AM37" s="33"/>
      <c r="AN37" s="33"/>
      <c r="AO37" s="33"/>
      <c r="AP37" s="33"/>
      <c r="AQ37" s="103"/>
      <c r="AR37" s="118">
        <f>AR33+AR35</f>
        <v>49964</v>
      </c>
      <c r="AS37" s="120"/>
      <c r="AT37" s="118">
        <f>AT33+AT35</f>
        <v>22107</v>
      </c>
      <c r="AU37" s="120"/>
      <c r="AV37" s="121"/>
      <c r="AW37" s="118"/>
      <c r="AX37" s="120"/>
      <c r="AY37" s="118">
        <f>AY33+AY35</f>
        <v>27455</v>
      </c>
      <c r="AZ37" s="120"/>
      <c r="BA37" s="121"/>
      <c r="BB37" s="34"/>
      <c r="BC37" s="34"/>
      <c r="BD37" s="33"/>
      <c r="BE37" s="29">
        <f>BE33+BE35</f>
        <v>23053</v>
      </c>
      <c r="BF37" s="33"/>
      <c r="BG37" s="33"/>
      <c r="BH37" s="33"/>
      <c r="BJ37" s="29"/>
      <c r="BK37" s="35"/>
      <c r="BL37" s="66">
        <f>BL33+BL35</f>
        <v>24758</v>
      </c>
      <c r="BM37" s="35"/>
      <c r="BN37" s="31"/>
      <c r="BO37" s="66">
        <f>BO33+BO35</f>
        <v>127421</v>
      </c>
      <c r="BP37" s="35"/>
      <c r="BQ37" s="66">
        <f>BQ33+BQ35</f>
        <v>52213</v>
      </c>
      <c r="BR37" s="35"/>
      <c r="BS37" s="31"/>
      <c r="BT37" s="36"/>
      <c r="BU37" s="36"/>
      <c r="BV37" s="33"/>
      <c r="BW37" s="66"/>
      <c r="BX37" s="33"/>
      <c r="BY37" s="34"/>
      <c r="BZ37" s="10"/>
      <c r="CA37" s="118"/>
      <c r="CB37" s="120"/>
      <c r="CC37" s="118">
        <f>CC33+CC35</f>
        <v>19720</v>
      </c>
      <c r="CD37" s="120"/>
      <c r="CE37" s="121"/>
      <c r="CF37" s="118">
        <f>CF33+CF35</f>
        <v>169462</v>
      </c>
      <c r="CG37" s="120"/>
      <c r="CH37" s="118">
        <f>CH33+CH35</f>
        <v>71933</v>
      </c>
      <c r="CI37" s="120"/>
      <c r="CJ37" s="121"/>
      <c r="CK37" s="34"/>
      <c r="CL37" s="34"/>
      <c r="CM37" s="33"/>
      <c r="CN37" s="33"/>
      <c r="CO37" s="33"/>
      <c r="CP37" s="34"/>
    </row>
    <row r="38" spans="1:94" s="10" customFormat="1" ht="80.25" customHeight="1" x14ac:dyDescent="0.25">
      <c r="H38" s="10" t="b">
        <f>H34=H37</f>
        <v>1</v>
      </c>
      <c r="J38" s="10" t="b">
        <f t="shared" ref="J38:AJ38" si="172">J34=J37</f>
        <v>1</v>
      </c>
      <c r="L38" s="10" t="b">
        <f t="shared" si="172"/>
        <v>1</v>
      </c>
      <c r="N38" s="10" t="b">
        <f t="shared" si="172"/>
        <v>1</v>
      </c>
      <c r="P38" s="10" t="b">
        <f t="shared" si="172"/>
        <v>1</v>
      </c>
      <c r="R38" s="10" t="b">
        <f t="shared" si="172"/>
        <v>1</v>
      </c>
      <c r="T38" s="10" t="b">
        <f t="shared" si="172"/>
        <v>1</v>
      </c>
      <c r="V38" s="10" t="b">
        <f t="shared" si="172"/>
        <v>1</v>
      </c>
      <c r="X38" s="10" t="b">
        <f t="shared" si="172"/>
        <v>1</v>
      </c>
      <c r="Y38" s="10" t="b">
        <f t="shared" si="172"/>
        <v>1</v>
      </c>
      <c r="Z38" s="10" t="b">
        <f t="shared" si="172"/>
        <v>1</v>
      </c>
      <c r="AA38" s="10" t="b">
        <f t="shared" si="172"/>
        <v>1</v>
      </c>
      <c r="AB38" s="10" t="b">
        <f t="shared" si="172"/>
        <v>1</v>
      </c>
      <c r="AC38" s="10" t="b">
        <f t="shared" si="172"/>
        <v>1</v>
      </c>
      <c r="AD38" s="10" t="b">
        <f t="shared" si="172"/>
        <v>1</v>
      </c>
      <c r="AE38" s="10" t="b">
        <f t="shared" si="172"/>
        <v>1</v>
      </c>
      <c r="AF38" s="10" t="b">
        <f t="shared" si="172"/>
        <v>1</v>
      </c>
      <c r="AG38" s="10" t="b">
        <f t="shared" si="172"/>
        <v>0</v>
      </c>
      <c r="AH38" s="10" t="b">
        <f t="shared" si="172"/>
        <v>1</v>
      </c>
      <c r="AI38" s="10" t="b">
        <f t="shared" si="172"/>
        <v>0</v>
      </c>
      <c r="AJ38" s="10" t="b">
        <f t="shared" si="172"/>
        <v>0</v>
      </c>
      <c r="CN38" s="170"/>
    </row>
    <row r="39" spans="1:94" ht="90.75" x14ac:dyDescent="0.25">
      <c r="A39" s="306" t="s">
        <v>182</v>
      </c>
      <c r="B39" s="306"/>
      <c r="C39" s="306"/>
      <c r="D39" s="306"/>
      <c r="E39" s="306"/>
    </row>
    <row r="40" spans="1:94" ht="90.75" x14ac:dyDescent="0.25"/>
  </sheetData>
  <sheetProtection formatCells="0" formatColumns="0" formatRows="0"/>
  <mergeCells count="461">
    <mergeCell ref="X6:AA8"/>
    <mergeCell ref="X1:AE5"/>
    <mergeCell ref="BJ10:BY10"/>
    <mergeCell ref="CP11:CP12"/>
    <mergeCell ref="BY11:BY12"/>
    <mergeCell ref="CN11:CN12"/>
    <mergeCell ref="CL27:CL28"/>
    <mergeCell ref="CK31:CK32"/>
    <mergeCell ref="CL31:CL32"/>
    <mergeCell ref="CL29:CL30"/>
    <mergeCell ref="CG29:CG30"/>
    <mergeCell ref="CI29:CI30"/>
    <mergeCell ref="CJ29:CJ30"/>
    <mergeCell ref="BU27:BU28"/>
    <mergeCell ref="CB27:CB28"/>
    <mergeCell ref="CD27:CD28"/>
    <mergeCell ref="CE27:CE28"/>
    <mergeCell ref="BM27:BM28"/>
    <mergeCell ref="BN27:BN28"/>
    <mergeCell ref="BP27:BP28"/>
    <mergeCell ref="BR27:BR28"/>
    <mergeCell ref="BS27:BS28"/>
    <mergeCell ref="BT27:BT28"/>
    <mergeCell ref="BP29:BP30"/>
    <mergeCell ref="BR29:BR30"/>
    <mergeCell ref="AV35:AV36"/>
    <mergeCell ref="AU31:AU32"/>
    <mergeCell ref="A39:E39"/>
    <mergeCell ref="CK33:CK34"/>
    <mergeCell ref="CI35:CI36"/>
    <mergeCell ref="D35:D36"/>
    <mergeCell ref="F35:F36"/>
    <mergeCell ref="AG35:AG36"/>
    <mergeCell ref="AZ33:AZ34"/>
    <mergeCell ref="BA33:BA34"/>
    <mergeCell ref="BP33:BP34"/>
    <mergeCell ref="BR33:BR34"/>
    <mergeCell ref="BS33:BS34"/>
    <mergeCell ref="BT33:BT34"/>
    <mergeCell ref="CJ33:CJ34"/>
    <mergeCell ref="CI33:CI34"/>
    <mergeCell ref="BB33:BB34"/>
    <mergeCell ref="AS33:AS34"/>
    <mergeCell ref="AV33:AV34"/>
    <mergeCell ref="AX33:AX34"/>
    <mergeCell ref="CB33:CB34"/>
    <mergeCell ref="BC33:BC34"/>
    <mergeCell ref="BK33:BK34"/>
    <mergeCell ref="BU35:BU36"/>
    <mergeCell ref="BM33:BM34"/>
    <mergeCell ref="AI35:AI36"/>
    <mergeCell ref="AJ35:AJ36"/>
    <mergeCell ref="AK35:AK36"/>
    <mergeCell ref="AL35:AL36"/>
    <mergeCell ref="AS35:AS36"/>
    <mergeCell ref="AU35:AU36"/>
    <mergeCell ref="AJ31:AJ32"/>
    <mergeCell ref="AK31:AK32"/>
    <mergeCell ref="AL31:AL32"/>
    <mergeCell ref="AM31:AM32"/>
    <mergeCell ref="AN31:AN32"/>
    <mergeCell ref="AO31:AO32"/>
    <mergeCell ref="AX35:AX36"/>
    <mergeCell ref="AZ35:AZ36"/>
    <mergeCell ref="BA35:BA36"/>
    <mergeCell ref="BC35:BC36"/>
    <mergeCell ref="BK35:BK36"/>
    <mergeCell ref="BM35:BM36"/>
    <mergeCell ref="AV31:AV32"/>
    <mergeCell ref="AU33:AU34"/>
    <mergeCell ref="BN35:BN36"/>
    <mergeCell ref="CJ35:CJ36"/>
    <mergeCell ref="AX31:AX32"/>
    <mergeCell ref="BB31:BB32"/>
    <mergeCell ref="BN33:BN34"/>
    <mergeCell ref="CD35:CD36"/>
    <mergeCell ref="CK35:CK36"/>
    <mergeCell ref="CL35:CL36"/>
    <mergeCell ref="CD33:CD34"/>
    <mergeCell ref="CE33:CE34"/>
    <mergeCell ref="CG33:CG34"/>
    <mergeCell ref="BB35:BB36"/>
    <mergeCell ref="CL33:CL34"/>
    <mergeCell ref="AZ31:AZ32"/>
    <mergeCell ref="BA31:BA32"/>
    <mergeCell ref="CJ31:CJ32"/>
    <mergeCell ref="CI31:CI32"/>
    <mergeCell ref="CE35:CE36"/>
    <mergeCell ref="CG35:CG36"/>
    <mergeCell ref="BP35:BP36"/>
    <mergeCell ref="BR35:BR36"/>
    <mergeCell ref="BS35:BS36"/>
    <mergeCell ref="BT35:BT36"/>
    <mergeCell ref="AC28:AE28"/>
    <mergeCell ref="CB35:CB36"/>
    <mergeCell ref="AG33:AG34"/>
    <mergeCell ref="CB31:CB32"/>
    <mergeCell ref="CD31:CD32"/>
    <mergeCell ref="CE31:CE32"/>
    <mergeCell ref="CG31:CG32"/>
    <mergeCell ref="BP31:BP32"/>
    <mergeCell ref="BR31:BR32"/>
    <mergeCell ref="BS31:BS32"/>
    <mergeCell ref="BT31:BT32"/>
    <mergeCell ref="BU31:BU32"/>
    <mergeCell ref="BC31:BC32"/>
    <mergeCell ref="BK31:BK32"/>
    <mergeCell ref="BM31:BM32"/>
    <mergeCell ref="BN31:BN32"/>
    <mergeCell ref="AS31:AS32"/>
    <mergeCell ref="AI33:AI34"/>
    <mergeCell ref="AJ33:AJ34"/>
    <mergeCell ref="AK33:AK34"/>
    <mergeCell ref="AL33:AL34"/>
    <mergeCell ref="BU33:BU34"/>
    <mergeCell ref="AG31:AG32"/>
    <mergeCell ref="AI31:AI32"/>
    <mergeCell ref="BC25:BC26"/>
    <mergeCell ref="BK25:BK26"/>
    <mergeCell ref="B29:B30"/>
    <mergeCell ref="C29:C30"/>
    <mergeCell ref="D29:D30"/>
    <mergeCell ref="F29:F30"/>
    <mergeCell ref="AG29:AG30"/>
    <mergeCell ref="AI29:AI30"/>
    <mergeCell ref="AJ29:AJ30"/>
    <mergeCell ref="AU27:AU28"/>
    <mergeCell ref="AG27:AG28"/>
    <mergeCell ref="AI27:AI28"/>
    <mergeCell ref="AJ27:AJ28"/>
    <mergeCell ref="AK27:AK28"/>
    <mergeCell ref="AL27:AL28"/>
    <mergeCell ref="AS27:AS28"/>
    <mergeCell ref="Q27:Q28"/>
    <mergeCell ref="S27:S28"/>
    <mergeCell ref="U27:U28"/>
    <mergeCell ref="W27:W28"/>
    <mergeCell ref="Q29:Q30"/>
    <mergeCell ref="S29:S30"/>
    <mergeCell ref="U29:U30"/>
    <mergeCell ref="W29:W30"/>
    <mergeCell ref="BA29:BA30"/>
    <mergeCell ref="BB29:BB30"/>
    <mergeCell ref="AI25:AI26"/>
    <mergeCell ref="AJ25:AJ26"/>
    <mergeCell ref="AK25:AK26"/>
    <mergeCell ref="AL25:AL26"/>
    <mergeCell ref="AS25:AS26"/>
    <mergeCell ref="BB25:BB26"/>
    <mergeCell ref="AZ25:AZ26"/>
    <mergeCell ref="BA25:BA26"/>
    <mergeCell ref="AS29:AS30"/>
    <mergeCell ref="CK27:CK28"/>
    <mergeCell ref="AK29:AK30"/>
    <mergeCell ref="AL29:AL30"/>
    <mergeCell ref="AX27:AX28"/>
    <mergeCell ref="AZ27:AZ28"/>
    <mergeCell ref="BK27:BK28"/>
    <mergeCell ref="CJ27:CJ28"/>
    <mergeCell ref="BA27:BA28"/>
    <mergeCell ref="BB27:BB28"/>
    <mergeCell ref="BC27:BC28"/>
    <mergeCell ref="CD29:CD30"/>
    <mergeCell ref="CE29:CE30"/>
    <mergeCell ref="BS29:BS30"/>
    <mergeCell ref="BT29:BT30"/>
    <mergeCell ref="BU29:BU30"/>
    <mergeCell ref="BM29:BM30"/>
    <mergeCell ref="BN29:BN30"/>
    <mergeCell ref="CB29:CB30"/>
    <mergeCell ref="CG27:CG28"/>
    <mergeCell ref="CI27:CI28"/>
    <mergeCell ref="CK29:CK30"/>
    <mergeCell ref="AM29:AM30"/>
    <mergeCell ref="AN29:AN30"/>
    <mergeCell ref="AO29:AO30"/>
    <mergeCell ref="BR25:BR26"/>
    <mergeCell ref="BS25:BS26"/>
    <mergeCell ref="BT25:BT26"/>
    <mergeCell ref="CL25:CL26"/>
    <mergeCell ref="BP23:BP24"/>
    <mergeCell ref="BR23:BR24"/>
    <mergeCell ref="BS23:BS24"/>
    <mergeCell ref="BT23:BT24"/>
    <mergeCell ref="BU23:BU24"/>
    <mergeCell ref="CB23:CB24"/>
    <mergeCell ref="CJ23:CJ24"/>
    <mergeCell ref="CB25:CB26"/>
    <mergeCell ref="CD25:CD26"/>
    <mergeCell ref="CE25:CE26"/>
    <mergeCell ref="CG25:CG26"/>
    <mergeCell ref="CI25:CI26"/>
    <mergeCell ref="BP25:BP26"/>
    <mergeCell ref="CJ25:CJ26"/>
    <mergeCell ref="CK25:CK26"/>
    <mergeCell ref="CK23:CK24"/>
    <mergeCell ref="BU25:BU26"/>
    <mergeCell ref="B21:B22"/>
    <mergeCell ref="C21:C22"/>
    <mergeCell ref="D21:D22"/>
    <mergeCell ref="BB23:BB24"/>
    <mergeCell ref="BC23:BC24"/>
    <mergeCell ref="BK23:BK24"/>
    <mergeCell ref="AU23:AU24"/>
    <mergeCell ref="BK21:BK22"/>
    <mergeCell ref="CL23:CL24"/>
    <mergeCell ref="CI23:CI24"/>
    <mergeCell ref="CD23:CD24"/>
    <mergeCell ref="CE23:CE24"/>
    <mergeCell ref="CG23:CG24"/>
    <mergeCell ref="CK21:CK22"/>
    <mergeCell ref="CL21:CL22"/>
    <mergeCell ref="CI21:CI22"/>
    <mergeCell ref="AI23:AI24"/>
    <mergeCell ref="AJ23:AJ24"/>
    <mergeCell ref="AK23:AK24"/>
    <mergeCell ref="AL23:AL24"/>
    <mergeCell ref="AS23:AS24"/>
    <mergeCell ref="BM23:BM24"/>
    <mergeCell ref="D23:D24"/>
    <mergeCell ref="F23:F24"/>
    <mergeCell ref="CJ21:CJ22"/>
    <mergeCell ref="AG21:AG22"/>
    <mergeCell ref="CE19:CE20"/>
    <mergeCell ref="AG23:AG24"/>
    <mergeCell ref="CB21:CB22"/>
    <mergeCell ref="CD21:CD22"/>
    <mergeCell ref="CE21:CE22"/>
    <mergeCell ref="CG21:CG22"/>
    <mergeCell ref="BP21:BP22"/>
    <mergeCell ref="BR21:BR22"/>
    <mergeCell ref="BS21:BS22"/>
    <mergeCell ref="BT21:BT22"/>
    <mergeCell ref="BU21:BU22"/>
    <mergeCell ref="BC21:BC22"/>
    <mergeCell ref="AU21:AU22"/>
    <mergeCell ref="AV21:AV22"/>
    <mergeCell ref="AV23:AV24"/>
    <mergeCell ref="AX23:AX24"/>
    <mergeCell ref="AZ23:AZ24"/>
    <mergeCell ref="BA23:BA24"/>
    <mergeCell ref="CI19:CI20"/>
    <mergeCell ref="CJ19:CJ20"/>
    <mergeCell ref="BN23:BN24"/>
    <mergeCell ref="A13:A14"/>
    <mergeCell ref="B13:B14"/>
    <mergeCell ref="C13:C14"/>
    <mergeCell ref="D13:D14"/>
    <mergeCell ref="F13:F14"/>
    <mergeCell ref="A15:A20"/>
    <mergeCell ref="W15:W16"/>
    <mergeCell ref="W17:W18"/>
    <mergeCell ref="P13:U14"/>
    <mergeCell ref="P15:U16"/>
    <mergeCell ref="P17:U18"/>
    <mergeCell ref="P19:U20"/>
    <mergeCell ref="W19:W20"/>
    <mergeCell ref="AR1:CB8"/>
    <mergeCell ref="A8:C8"/>
    <mergeCell ref="D8:E8"/>
    <mergeCell ref="G10:G12"/>
    <mergeCell ref="AR11:AV11"/>
    <mergeCell ref="AW11:BA11"/>
    <mergeCell ref="BB11:BB12"/>
    <mergeCell ref="BC11:BC12"/>
    <mergeCell ref="BD11:BD12"/>
    <mergeCell ref="X10:AE10"/>
    <mergeCell ref="AR10:BH10"/>
    <mergeCell ref="X11:AA11"/>
    <mergeCell ref="AB11:AE11"/>
    <mergeCell ref="BF11:BF12"/>
    <mergeCell ref="BE11:BE12"/>
    <mergeCell ref="CA11:CD11"/>
    <mergeCell ref="AF10:AP11"/>
    <mergeCell ref="A6:G6"/>
    <mergeCell ref="X9:AE9"/>
    <mergeCell ref="BJ11:BN11"/>
    <mergeCell ref="BO11:BS11"/>
    <mergeCell ref="BT11:BT12"/>
    <mergeCell ref="BU11:BU12"/>
    <mergeCell ref="A10:A12"/>
    <mergeCell ref="B10:B12"/>
    <mergeCell ref="C10:C12"/>
    <mergeCell ref="D10:D12"/>
    <mergeCell ref="E10:E12"/>
    <mergeCell ref="F10:F12"/>
    <mergeCell ref="B25:B26"/>
    <mergeCell ref="C25:C26"/>
    <mergeCell ref="D25:D26"/>
    <mergeCell ref="F25:F26"/>
    <mergeCell ref="B15:B16"/>
    <mergeCell ref="C15:C16"/>
    <mergeCell ref="D15:D16"/>
    <mergeCell ref="F15:F16"/>
    <mergeCell ref="B19:B20"/>
    <mergeCell ref="C19:C20"/>
    <mergeCell ref="D19:D20"/>
    <mergeCell ref="F19:F20"/>
    <mergeCell ref="B17:B18"/>
    <mergeCell ref="C17:C18"/>
    <mergeCell ref="D17:D18"/>
    <mergeCell ref="F17:F18"/>
    <mergeCell ref="F21:F22"/>
    <mergeCell ref="B23:B24"/>
    <mergeCell ref="C23:C24"/>
    <mergeCell ref="A21:A26"/>
    <mergeCell ref="A27:A36"/>
    <mergeCell ref="B27:B28"/>
    <mergeCell ref="C27:C28"/>
    <mergeCell ref="D27:D28"/>
    <mergeCell ref="F27:F28"/>
    <mergeCell ref="AC24:AE24"/>
    <mergeCell ref="B33:B34"/>
    <mergeCell ref="C33:C34"/>
    <mergeCell ref="AC27:AE27"/>
    <mergeCell ref="B31:B32"/>
    <mergeCell ref="C31:C32"/>
    <mergeCell ref="D31:D32"/>
    <mergeCell ref="F31:F32"/>
    <mergeCell ref="AC31:AE32"/>
    <mergeCell ref="D33:D34"/>
    <mergeCell ref="F33:F34"/>
    <mergeCell ref="B35:B36"/>
    <mergeCell ref="C35:C36"/>
    <mergeCell ref="AC26:AE26"/>
    <mergeCell ref="I23:I24"/>
    <mergeCell ref="I25:I26"/>
    <mergeCell ref="I27:I28"/>
    <mergeCell ref="I29:I30"/>
    <mergeCell ref="I31:I32"/>
    <mergeCell ref="I33:I34"/>
    <mergeCell ref="I35:I36"/>
    <mergeCell ref="K21:K22"/>
    <mergeCell ref="K23:K24"/>
    <mergeCell ref="K25:K26"/>
    <mergeCell ref="K27:K28"/>
    <mergeCell ref="K29:K30"/>
    <mergeCell ref="K31:K32"/>
    <mergeCell ref="K33:K34"/>
    <mergeCell ref="K35:K36"/>
    <mergeCell ref="I21:I22"/>
    <mergeCell ref="M33:M34"/>
    <mergeCell ref="M35:M36"/>
    <mergeCell ref="O21:O22"/>
    <mergeCell ref="O23:O24"/>
    <mergeCell ref="O25:O26"/>
    <mergeCell ref="O27:O28"/>
    <mergeCell ref="O29:O30"/>
    <mergeCell ref="O31:O32"/>
    <mergeCell ref="O33:O34"/>
    <mergeCell ref="O35:O36"/>
    <mergeCell ref="M21:M22"/>
    <mergeCell ref="M23:M24"/>
    <mergeCell ref="M25:M26"/>
    <mergeCell ref="M27:M28"/>
    <mergeCell ref="AB13:AD14"/>
    <mergeCell ref="AE13:AE14"/>
    <mergeCell ref="AE15:AE16"/>
    <mergeCell ref="CB19:CB20"/>
    <mergeCell ref="CD19:CD20"/>
    <mergeCell ref="CG19:CG20"/>
    <mergeCell ref="CB17:CB18"/>
    <mergeCell ref="M29:M30"/>
    <mergeCell ref="M31:M32"/>
    <mergeCell ref="CD17:CD18"/>
    <mergeCell ref="CE17:CE18"/>
    <mergeCell ref="CG17:CG18"/>
    <mergeCell ref="CE13:CE14"/>
    <mergeCell ref="CG13:CG14"/>
    <mergeCell ref="Q21:Q22"/>
    <mergeCell ref="S21:S22"/>
    <mergeCell ref="U21:U22"/>
    <mergeCell ref="W21:W22"/>
    <mergeCell ref="X19:Z20"/>
    <mergeCell ref="AB19:AD20"/>
    <mergeCell ref="AE19:AE20"/>
    <mergeCell ref="AX21:AX22"/>
    <mergeCell ref="AZ21:AZ22"/>
    <mergeCell ref="BA21:BA22"/>
    <mergeCell ref="AB17:AD18"/>
    <mergeCell ref="AE17:AE18"/>
    <mergeCell ref="CI15:CI16"/>
    <mergeCell ref="CJ15:CJ16"/>
    <mergeCell ref="CB15:CB16"/>
    <mergeCell ref="CD15:CD16"/>
    <mergeCell ref="CE15:CE16"/>
    <mergeCell ref="CG15:CG16"/>
    <mergeCell ref="X15:Z16"/>
    <mergeCell ref="AB15:AD16"/>
    <mergeCell ref="BB21:BB22"/>
    <mergeCell ref="AI21:AI22"/>
    <mergeCell ref="AJ21:AJ22"/>
    <mergeCell ref="BM21:BM22"/>
    <mergeCell ref="BN21:BN22"/>
    <mergeCell ref="AK21:AK22"/>
    <mergeCell ref="S33:S34"/>
    <mergeCell ref="U33:U34"/>
    <mergeCell ref="W33:W34"/>
    <mergeCell ref="AL21:AL22"/>
    <mergeCell ref="AS21:AS22"/>
    <mergeCell ref="AX25:AX26"/>
    <mergeCell ref="AG25:AG26"/>
    <mergeCell ref="BM25:BM26"/>
    <mergeCell ref="BN25:BN26"/>
    <mergeCell ref="AU25:AU26"/>
    <mergeCell ref="AV25:AV26"/>
    <mergeCell ref="BC29:BC30"/>
    <mergeCell ref="BK29:BK30"/>
    <mergeCell ref="AU29:AU30"/>
    <mergeCell ref="AV27:AV28"/>
    <mergeCell ref="AX29:AX30"/>
    <mergeCell ref="AV29:AV30"/>
    <mergeCell ref="AZ29:AZ30"/>
    <mergeCell ref="CO11:CO12"/>
    <mergeCell ref="H11:O11"/>
    <mergeCell ref="H13:M14"/>
    <mergeCell ref="H15:M16"/>
    <mergeCell ref="H17:M18"/>
    <mergeCell ref="H19:M20"/>
    <mergeCell ref="O13:O14"/>
    <mergeCell ref="O15:O16"/>
    <mergeCell ref="O17:O18"/>
    <mergeCell ref="O19:O20"/>
    <mergeCell ref="CF11:CJ11"/>
    <mergeCell ref="CK11:CK12"/>
    <mergeCell ref="CL11:CL12"/>
    <mergeCell ref="CM11:CM12"/>
    <mergeCell ref="BV11:BV12"/>
    <mergeCell ref="BW11:BW12"/>
    <mergeCell ref="BX11:BX12"/>
    <mergeCell ref="CJ13:CJ14"/>
    <mergeCell ref="CB13:CB14"/>
    <mergeCell ref="CD13:CD14"/>
    <mergeCell ref="CI13:CI14"/>
    <mergeCell ref="CI17:CI18"/>
    <mergeCell ref="CJ17:CJ18"/>
    <mergeCell ref="X17:Z18"/>
    <mergeCell ref="Q35:Q36"/>
    <mergeCell ref="S35:S36"/>
    <mergeCell ref="U35:U36"/>
    <mergeCell ref="W35:W36"/>
    <mergeCell ref="CA10:CO10"/>
    <mergeCell ref="Q23:Q24"/>
    <mergeCell ref="S23:S24"/>
    <mergeCell ref="U23:U24"/>
    <mergeCell ref="W23:W24"/>
    <mergeCell ref="Q25:Q26"/>
    <mergeCell ref="S25:S26"/>
    <mergeCell ref="U25:U26"/>
    <mergeCell ref="W25:W26"/>
    <mergeCell ref="Q31:Q32"/>
    <mergeCell ref="S31:S32"/>
    <mergeCell ref="U31:U32"/>
    <mergeCell ref="W31:W32"/>
    <mergeCell ref="H10:W10"/>
    <mergeCell ref="P11:W11"/>
    <mergeCell ref="W13:W14"/>
    <mergeCell ref="BG11:BG12"/>
    <mergeCell ref="BH11:BH12"/>
    <mergeCell ref="X13:Z14"/>
    <mergeCell ref="Q33:Q34"/>
  </mergeCells>
  <conditionalFormatting sqref="O13">
    <cfRule type="cellIs" dxfId="5" priority="3" operator="equal">
      <formula>#REF!</formula>
    </cfRule>
  </conditionalFormatting>
  <conditionalFormatting sqref="W13">
    <cfRule type="cellIs" dxfId="4" priority="1" operator="equal">
      <formula>#REF!</formula>
    </cfRule>
  </conditionalFormatting>
  <conditionalFormatting sqref="CB13">
    <cfRule type="cellIs" dxfId="3" priority="20" operator="equal">
      <formula>#REF!</formula>
    </cfRule>
  </conditionalFormatting>
  <conditionalFormatting sqref="CD13">
    <cfRule type="cellIs" dxfId="2" priority="19" operator="equal">
      <formula>#REF!</formula>
    </cfRule>
  </conditionalFormatting>
  <conditionalFormatting sqref="CG13">
    <cfRule type="cellIs" dxfId="1" priority="18" operator="equal">
      <formula>#REF!</formula>
    </cfRule>
  </conditionalFormatting>
  <conditionalFormatting sqref="CI13">
    <cfRule type="cellIs" dxfId="0" priority="17" operator="equal">
      <formula>#REF!</formula>
    </cfRule>
  </conditionalFormatting>
  <pageMargins left="1" right="1" top="1" bottom="1" header="0.5" footer="0.5"/>
  <pageSetup paperSize="9" scale="10" fitToHeight="0" orientation="portrait" horizontalDpi="300" verticalDpi="3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0000000}">
          <x14:formula1>
            <xm:f>Datos!$A$1:$A$33</xm:f>
          </x14:formula1>
          <xm:sqref>D8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Datos</vt:lpstr>
      <vt:lpstr>Seg. MIR 33 2023</vt:lpstr>
    </vt:vector>
  </TitlesOfParts>
  <Manager/>
  <Company>Hewlett-Packard Company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1</dc:creator>
  <cp:keywords/>
  <dc:description/>
  <cp:lastModifiedBy>MARIA DE LA LUZ ROMERO RIVERA</cp:lastModifiedBy>
  <cp:revision/>
  <cp:lastPrinted>2024-04-13T00:17:16Z</cp:lastPrinted>
  <dcterms:created xsi:type="dcterms:W3CDTF">2019-03-29T17:53:20Z</dcterms:created>
  <dcterms:modified xsi:type="dcterms:W3CDTF">2024-04-13T00:17:33Z</dcterms:modified>
  <cp:category/>
  <cp:contentStatus/>
</cp:coreProperties>
</file>