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83F03CE8-1897-4C52-B2BB-F6F4C4EC845F}" xr6:coauthVersionLast="47" xr6:coauthVersionMax="47" xr10:uidLastSave="{00000000-0000-0000-0000-000000000000}"/>
  <bookViews>
    <workbookView xWindow="-120" yWindow="-120" windowWidth="38640" windowHeight="15720" firstSheet="1" activeTab="1" xr2:uid="{00000000-000D-0000-FFFF-FFFF00000000}"/>
  </bookViews>
  <sheets>
    <sheet name="Datos" sheetId="4" state="hidden" r:id="rId1"/>
    <sheet name="Seg. MIR 33 2024" sheetId="5" r:id="rId2"/>
  </sheets>
  <definedNames>
    <definedName name="Export" hidden="1">{"'Hoja1'!$A$1:$I$70"}</definedName>
    <definedName name="HTML_CodePage" hidden="1">1252</definedName>
    <definedName name="HTML_Control" hidden="1">{"'Hoja1'!$A$1:$I$70"}</definedName>
    <definedName name="HTML_Description" hidden="1">""</definedName>
    <definedName name="HTML_Email" hidden="1">""</definedName>
    <definedName name="HTML_Header" hidden="1">"Hoja1"</definedName>
    <definedName name="HTML_LastUpdate" hidden="1">"27/12/2000"</definedName>
    <definedName name="HTML_LineAfter" hidden="1">FALSE</definedName>
    <definedName name="HTML_LineBefore" hidden="1">FALSE</definedName>
    <definedName name="HTML_Name" hidden="1">"win98"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"CALENDARIO 2001"</definedName>
    <definedName name="indicadores" hidden="1">{"'Hoja1'!$A$1:$I$70"}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G13" i="5" l="1"/>
  <c r="CG14" i="5"/>
  <c r="CG31" i="5"/>
  <c r="BP36" i="5"/>
  <c r="BP35" i="5"/>
  <c r="BP34" i="5"/>
  <c r="BP33" i="5"/>
  <c r="BP32" i="5"/>
  <c r="BP31" i="5"/>
  <c r="BP30" i="5"/>
  <c r="BP29" i="5"/>
  <c r="BP28" i="5"/>
  <c r="BP27" i="5"/>
  <c r="BP26" i="5"/>
  <c r="BP25" i="5"/>
  <c r="BP24" i="5"/>
  <c r="BP23" i="5"/>
  <c r="BP22" i="5"/>
  <c r="BP21" i="5"/>
  <c r="BN32" i="5"/>
  <c r="BQ31" i="5"/>
  <c r="BN31" i="5"/>
  <c r="BO31" i="5" s="1"/>
  <c r="AY36" i="5"/>
  <c r="AY35" i="5"/>
  <c r="AZ35" i="5" s="1"/>
  <c r="AY34" i="5"/>
  <c r="AY33" i="5"/>
  <c r="AZ33" i="5" s="1"/>
  <c r="AY32" i="5"/>
  <c r="AY31" i="5"/>
  <c r="AZ31" i="5" s="1"/>
  <c r="AY30" i="5"/>
  <c r="AY29" i="5"/>
  <c r="AZ29" i="5" s="1"/>
  <c r="AY28" i="5"/>
  <c r="AY27" i="5"/>
  <c r="AZ27" i="5" s="1"/>
  <c r="AY26" i="5"/>
  <c r="AY25" i="5"/>
  <c r="AZ25" i="5" s="1"/>
  <c r="AY24" i="5"/>
  <c r="AY23" i="5"/>
  <c r="AZ23" i="5" s="1"/>
  <c r="AY21" i="5"/>
  <c r="V37" i="5"/>
  <c r="V38" i="5"/>
  <c r="R36" i="5"/>
  <c r="P36" i="5"/>
  <c r="R35" i="5"/>
  <c r="S35" i="5" s="1"/>
  <c r="P35" i="5"/>
  <c r="Q35" i="5" s="1"/>
  <c r="R34" i="5"/>
  <c r="P34" i="5"/>
  <c r="R33" i="5"/>
  <c r="S33" i="5" s="1"/>
  <c r="P33" i="5"/>
  <c r="Q33" i="5" s="1"/>
  <c r="R32" i="5"/>
  <c r="AW32" i="5" s="1"/>
  <c r="P32" i="5"/>
  <c r="R31" i="5"/>
  <c r="S31" i="5" s="1"/>
  <c r="P31" i="5"/>
  <c r="Q31" i="5" s="1"/>
  <c r="R30" i="5"/>
  <c r="P30" i="5"/>
  <c r="R29" i="5"/>
  <c r="S29" i="5" s="1"/>
  <c r="P29" i="5"/>
  <c r="Q29" i="5" s="1"/>
  <c r="R28" i="5"/>
  <c r="AW28" i="5" s="1"/>
  <c r="P28" i="5"/>
  <c r="R27" i="5"/>
  <c r="P27" i="5"/>
  <c r="Q27" i="5" s="1"/>
  <c r="R26" i="5"/>
  <c r="AW26" i="5" s="1"/>
  <c r="P26" i="5"/>
  <c r="R25" i="5"/>
  <c r="S25" i="5" s="1"/>
  <c r="P25" i="5"/>
  <c r="Q25" i="5" s="1"/>
  <c r="R24" i="5"/>
  <c r="AW24" i="5" s="1"/>
  <c r="P24" i="5"/>
  <c r="R23" i="5"/>
  <c r="S23" i="5" s="1"/>
  <c r="P23" i="5"/>
  <c r="Q23" i="5" s="1"/>
  <c r="R22" i="5"/>
  <c r="P22" i="5"/>
  <c r="R21" i="5"/>
  <c r="S21" i="5" s="1"/>
  <c r="P21" i="5"/>
  <c r="Q21" i="5" s="1"/>
  <c r="BR31" i="5" l="1"/>
  <c r="S27" i="5"/>
  <c r="AW27" i="5"/>
  <c r="AX27" i="5" s="1"/>
  <c r="AD36" i="5"/>
  <c r="AE36" i="5" s="1"/>
  <c r="AC36" i="5"/>
  <c r="AW36" i="5" s="1"/>
  <c r="AA36" i="5"/>
  <c r="Z36" i="5"/>
  <c r="Y36" i="5"/>
  <c r="X36" i="5"/>
  <c r="AD35" i="5"/>
  <c r="AE35" i="5" s="1"/>
  <c r="AC35" i="5"/>
  <c r="AW35" i="5" s="1"/>
  <c r="AX35" i="5" s="1"/>
  <c r="AA35" i="5"/>
  <c r="Z35" i="5"/>
  <c r="Y35" i="5"/>
  <c r="X35" i="5"/>
  <c r="W35" i="5"/>
  <c r="U35" i="5"/>
  <c r="AD34" i="5"/>
  <c r="AE34" i="5" s="1"/>
  <c r="AC34" i="5"/>
  <c r="AW34" i="5" s="1"/>
  <c r="AA34" i="5"/>
  <c r="Z34" i="5"/>
  <c r="Y34" i="5"/>
  <c r="X34" i="5"/>
  <c r="AD33" i="5"/>
  <c r="AE33" i="5" s="1"/>
  <c r="AC33" i="5"/>
  <c r="AW33" i="5" s="1"/>
  <c r="AX33" i="5" s="1"/>
  <c r="AA33" i="5"/>
  <c r="Z33" i="5"/>
  <c r="Y33" i="5"/>
  <c r="X33" i="5"/>
  <c r="W33" i="5"/>
  <c r="U33" i="5"/>
  <c r="AE32" i="5"/>
  <c r="AD32" i="5"/>
  <c r="AC32" i="5"/>
  <c r="AA32" i="5"/>
  <c r="Z32" i="5"/>
  <c r="Y32" i="5"/>
  <c r="X32" i="5"/>
  <c r="AD31" i="5"/>
  <c r="AE31" i="5" s="1"/>
  <c r="AC31" i="5"/>
  <c r="AA31" i="5"/>
  <c r="Z31" i="5"/>
  <c r="Y31" i="5"/>
  <c r="X31" i="5"/>
  <c r="W31" i="5"/>
  <c r="U31" i="5"/>
  <c r="AE30" i="5"/>
  <c r="AD30" i="5"/>
  <c r="AC30" i="5"/>
  <c r="AW30" i="5" s="1"/>
  <c r="AA30" i="5"/>
  <c r="Z30" i="5"/>
  <c r="Y30" i="5"/>
  <c r="X30" i="5"/>
  <c r="AE29" i="5"/>
  <c r="AD29" i="5"/>
  <c r="AC29" i="5"/>
  <c r="AW29" i="5" s="1"/>
  <c r="AX29" i="5" s="1"/>
  <c r="AA29" i="5"/>
  <c r="Z29" i="5"/>
  <c r="Y29" i="5"/>
  <c r="X29" i="5"/>
  <c r="W29" i="5"/>
  <c r="U29" i="5"/>
  <c r="AE28" i="5"/>
  <c r="AD28" i="5"/>
  <c r="AC28" i="5"/>
  <c r="AA28" i="5"/>
  <c r="Z28" i="5"/>
  <c r="Y28" i="5"/>
  <c r="X28" i="5"/>
  <c r="AE27" i="5"/>
  <c r="AD27" i="5"/>
  <c r="AC27" i="5"/>
  <c r="AA27" i="5"/>
  <c r="Z27" i="5"/>
  <c r="Y27" i="5"/>
  <c r="X27" i="5"/>
  <c r="W27" i="5"/>
  <c r="U27" i="5"/>
  <c r="AE26" i="5"/>
  <c r="AD26" i="5"/>
  <c r="AC26" i="5"/>
  <c r="AA26" i="5"/>
  <c r="Z26" i="5"/>
  <c r="Y26" i="5"/>
  <c r="X26" i="5"/>
  <c r="AD25" i="5"/>
  <c r="AE25" i="5" s="1"/>
  <c r="AC25" i="5"/>
  <c r="AW25" i="5" s="1"/>
  <c r="AX25" i="5" s="1"/>
  <c r="AA25" i="5"/>
  <c r="Z25" i="5"/>
  <c r="Y25" i="5"/>
  <c r="X25" i="5"/>
  <c r="W25" i="5"/>
  <c r="U25" i="5"/>
  <c r="AE24" i="5"/>
  <c r="AD24" i="5"/>
  <c r="AC24" i="5"/>
  <c r="AA24" i="5"/>
  <c r="Z24" i="5"/>
  <c r="Y24" i="5"/>
  <c r="X24" i="5"/>
  <c r="AD23" i="5"/>
  <c r="AE23" i="5" s="1"/>
  <c r="AC23" i="5"/>
  <c r="AW23" i="5" s="1"/>
  <c r="AX23" i="5" s="1"/>
  <c r="AA23" i="5"/>
  <c r="Z23" i="5"/>
  <c r="Y23" i="5"/>
  <c r="X23" i="5"/>
  <c r="W23" i="5"/>
  <c r="U23" i="5"/>
  <c r="AD22" i="5"/>
  <c r="AE22" i="5" s="1"/>
  <c r="AC22" i="5"/>
  <c r="AW22" i="5" s="1"/>
  <c r="AA22" i="5"/>
  <c r="Z22" i="5"/>
  <c r="Y22" i="5"/>
  <c r="X22" i="5"/>
  <c r="AD21" i="5"/>
  <c r="AE21" i="5" s="1"/>
  <c r="AC21" i="5"/>
  <c r="AW21" i="5" s="1"/>
  <c r="AX21" i="5" s="1"/>
  <c r="AA21" i="5"/>
  <c r="Z21" i="5"/>
  <c r="Y21" i="5"/>
  <c r="X21" i="5"/>
  <c r="W21" i="5"/>
  <c r="U21" i="5"/>
  <c r="AI29" i="5" l="1"/>
  <c r="AI27" i="5"/>
  <c r="I23" i="5"/>
  <c r="AH22" i="5"/>
  <c r="AY22" i="5" s="1"/>
  <c r="AZ21" i="5" s="1"/>
  <c r="AF21" i="5"/>
  <c r="BZ36" i="5" l="1"/>
  <c r="BZ35" i="5"/>
  <c r="BZ34" i="5"/>
  <c r="BZ33" i="5"/>
  <c r="BZ32" i="5"/>
  <c r="BZ31" i="5"/>
  <c r="BZ30" i="5"/>
  <c r="BZ29" i="5"/>
  <c r="BZ28" i="5"/>
  <c r="BZ27" i="5"/>
  <c r="BZ26" i="5"/>
  <c r="BZ25" i="5"/>
  <c r="BZ24" i="5"/>
  <c r="BZ23" i="5"/>
  <c r="BZ22" i="5"/>
  <c r="BZ21" i="5"/>
  <c r="BZ20" i="5"/>
  <c r="BZ19" i="5"/>
  <c r="BZ18" i="5"/>
  <c r="BZ17" i="5"/>
  <c r="BZ16" i="5"/>
  <c r="BZ15" i="5"/>
  <c r="BZ14" i="5"/>
  <c r="BZ13" i="5"/>
  <c r="BI36" i="5"/>
  <c r="BI35" i="5"/>
  <c r="BI34" i="5"/>
  <c r="BI33" i="5"/>
  <c r="BI32" i="5"/>
  <c r="BI31" i="5"/>
  <c r="BI30" i="5"/>
  <c r="BI29" i="5"/>
  <c r="BI28" i="5"/>
  <c r="BI27" i="5"/>
  <c r="BI26" i="5"/>
  <c r="BI25" i="5"/>
  <c r="BI24" i="5"/>
  <c r="BI23" i="5"/>
  <c r="BI22" i="5"/>
  <c r="BI21" i="5"/>
  <c r="AR36" i="5"/>
  <c r="AR35" i="5"/>
  <c r="AR34" i="5"/>
  <c r="AR33" i="5"/>
  <c r="AR32" i="5"/>
  <c r="AR31" i="5"/>
  <c r="AR30" i="5"/>
  <c r="AR29" i="5"/>
  <c r="AR28" i="5"/>
  <c r="AR27" i="5"/>
  <c r="AR26" i="5"/>
  <c r="AR25" i="5"/>
  <c r="AR24" i="5"/>
  <c r="AR23" i="5"/>
  <c r="AR22" i="5"/>
  <c r="AR21" i="5"/>
  <c r="BA27" i="5" l="1"/>
  <c r="CB37" i="5"/>
  <c r="BK37" i="5"/>
  <c r="BE37" i="5"/>
  <c r="AT37" i="5"/>
  <c r="AR37" i="5"/>
  <c r="AH37" i="5"/>
  <c r="AH38" i="5" s="1"/>
  <c r="AB37" i="5"/>
  <c r="AB38" i="5" s="1"/>
  <c r="T37" i="5"/>
  <c r="T38" i="5" s="1"/>
  <c r="R37" i="5"/>
  <c r="R38" i="5" s="1"/>
  <c r="P37" i="5"/>
  <c r="P38" i="5" s="1"/>
  <c r="N37" i="5"/>
  <c r="N38" i="5" s="1"/>
  <c r="L37" i="5"/>
  <c r="L38" i="5" s="1"/>
  <c r="J37" i="5"/>
  <c r="J38" i="5" s="1"/>
  <c r="H37" i="5"/>
  <c r="H38" i="5" s="1"/>
  <c r="AF36" i="5"/>
  <c r="CC35" i="5"/>
  <c r="CA35" i="5"/>
  <c r="CG35" i="5"/>
  <c r="BL35" i="5"/>
  <c r="BJ35" i="5"/>
  <c r="AU35" i="5"/>
  <c r="AS35" i="5"/>
  <c r="AI35" i="5"/>
  <c r="AF35" i="5"/>
  <c r="O35" i="5"/>
  <c r="M35" i="5"/>
  <c r="K35" i="5"/>
  <c r="I35" i="5"/>
  <c r="CG34" i="5"/>
  <c r="AF34" i="5"/>
  <c r="CC33" i="5"/>
  <c r="CA33" i="5"/>
  <c r="BL33" i="5"/>
  <c r="BJ33" i="5"/>
  <c r="AU33" i="5"/>
  <c r="AS33" i="5"/>
  <c r="AI33" i="5"/>
  <c r="AF33" i="5"/>
  <c r="O33" i="5"/>
  <c r="M33" i="5"/>
  <c r="K33" i="5"/>
  <c r="I33" i="5"/>
  <c r="CG32" i="5"/>
  <c r="CE32" i="5"/>
  <c r="AF32" i="5"/>
  <c r="CH31" i="5"/>
  <c r="CE31" i="5"/>
  <c r="CC31" i="5"/>
  <c r="CA31" i="5"/>
  <c r="BL31" i="5"/>
  <c r="BJ31" i="5"/>
  <c r="BM31" i="5" s="1"/>
  <c r="AU31" i="5"/>
  <c r="AS31" i="5"/>
  <c r="AI31" i="5"/>
  <c r="AF31" i="5"/>
  <c r="AW31" i="5" s="1"/>
  <c r="AX31" i="5" s="1"/>
  <c r="BA31" i="5" s="1"/>
  <c r="O31" i="5"/>
  <c r="M31" i="5"/>
  <c r="K31" i="5"/>
  <c r="I31" i="5"/>
  <c r="CG30" i="5"/>
  <c r="AF30" i="5"/>
  <c r="CE30" i="5"/>
  <c r="CG29" i="5"/>
  <c r="CC29" i="5"/>
  <c r="CA29" i="5"/>
  <c r="BL29" i="5"/>
  <c r="BJ29" i="5"/>
  <c r="AU29" i="5"/>
  <c r="AS29" i="5"/>
  <c r="AF29" i="5"/>
  <c r="CE29" i="5"/>
  <c r="O29" i="5"/>
  <c r="M29" i="5"/>
  <c r="K29" i="5"/>
  <c r="I29" i="5"/>
  <c r="CG28" i="5"/>
  <c r="CE28" i="5"/>
  <c r="BN28" i="5"/>
  <c r="AF28" i="5"/>
  <c r="CG27" i="5"/>
  <c r="CE27" i="5"/>
  <c r="CC27" i="5"/>
  <c r="CA27" i="5"/>
  <c r="BN27" i="5"/>
  <c r="BL27" i="5"/>
  <c r="BJ27" i="5"/>
  <c r="AU27" i="5"/>
  <c r="AS27" i="5"/>
  <c r="AF27" i="5"/>
  <c r="AG27" i="5" s="1"/>
  <c r="O27" i="5"/>
  <c r="M27" i="5"/>
  <c r="K27" i="5"/>
  <c r="I27" i="5"/>
  <c r="CG26" i="5"/>
  <c r="CE26" i="5"/>
  <c r="BN26" i="5"/>
  <c r="AF26" i="5"/>
  <c r="CC25" i="5"/>
  <c r="CA25" i="5"/>
  <c r="BL25" i="5"/>
  <c r="BJ25" i="5"/>
  <c r="CG25" i="5"/>
  <c r="AU25" i="5"/>
  <c r="AS25" i="5"/>
  <c r="AI25" i="5"/>
  <c r="AF25" i="5"/>
  <c r="AG25" i="5" s="1"/>
  <c r="O25" i="5"/>
  <c r="M25" i="5"/>
  <c r="K25" i="5"/>
  <c r="I25" i="5"/>
  <c r="CG24" i="5"/>
  <c r="CE24" i="5"/>
  <c r="BN24" i="5"/>
  <c r="AF24" i="5"/>
  <c r="CC23" i="5"/>
  <c r="CA23" i="5"/>
  <c r="BL23" i="5"/>
  <c r="BJ23" i="5"/>
  <c r="AU23" i="5"/>
  <c r="AS23" i="5"/>
  <c r="AI23" i="5"/>
  <c r="AF23" i="5"/>
  <c r="AG23" i="5" s="1"/>
  <c r="O23" i="5"/>
  <c r="M23" i="5"/>
  <c r="K23" i="5"/>
  <c r="CG22" i="5"/>
  <c r="AF22" i="5"/>
  <c r="AG21" i="5" s="1"/>
  <c r="CC21" i="5"/>
  <c r="CA21" i="5"/>
  <c r="BL21" i="5"/>
  <c r="BJ21" i="5"/>
  <c r="AU21" i="5"/>
  <c r="AS21" i="5"/>
  <c r="AI21" i="5"/>
  <c r="O21" i="5"/>
  <c r="M21" i="5"/>
  <c r="K21" i="5"/>
  <c r="I21" i="5"/>
  <c r="CG20" i="5"/>
  <c r="CE20" i="5"/>
  <c r="AE20" i="5"/>
  <c r="AA20" i="5"/>
  <c r="CG19" i="5"/>
  <c r="CE19" i="5"/>
  <c r="CC19" i="5"/>
  <c r="CA19" i="5"/>
  <c r="AE19" i="5"/>
  <c r="AA19" i="5"/>
  <c r="W19" i="5"/>
  <c r="O19" i="5"/>
  <c r="CG18" i="5"/>
  <c r="CE18" i="5"/>
  <c r="AE18" i="5"/>
  <c r="AA18" i="5"/>
  <c r="CG17" i="5"/>
  <c r="CE17" i="5"/>
  <c r="CC17" i="5"/>
  <c r="CA17" i="5"/>
  <c r="AE17" i="5"/>
  <c r="AA17" i="5"/>
  <c r="W17" i="5"/>
  <c r="O17" i="5"/>
  <c r="CG16" i="5"/>
  <c r="CE16" i="5"/>
  <c r="AE16" i="5"/>
  <c r="AA16" i="5"/>
  <c r="CG15" i="5"/>
  <c r="CH15" i="5" s="1"/>
  <c r="CE15" i="5"/>
  <c r="CF15" i="5" s="1"/>
  <c r="CC15" i="5"/>
  <c r="CA15" i="5"/>
  <c r="AE15" i="5"/>
  <c r="AA15" i="5"/>
  <c r="W15" i="5"/>
  <c r="O15" i="5"/>
  <c r="CE14" i="5"/>
  <c r="AE14" i="5"/>
  <c r="AA14" i="5"/>
  <c r="CE13" i="5"/>
  <c r="CC13" i="5"/>
  <c r="CA13" i="5"/>
  <c r="AE13" i="5"/>
  <c r="AA13" i="5"/>
  <c r="W13" i="5"/>
  <c r="O13" i="5"/>
  <c r="BO27" i="5" l="1"/>
  <c r="AG29" i="5"/>
  <c r="CH25" i="5"/>
  <c r="CH27" i="5"/>
  <c r="AF37" i="5"/>
  <c r="CF27" i="5"/>
  <c r="CF31" i="5"/>
  <c r="BA23" i="5"/>
  <c r="BN23" i="5"/>
  <c r="BO23" i="5" s="1"/>
  <c r="AF38" i="5"/>
  <c r="Y37" i="5"/>
  <c r="AV25" i="5"/>
  <c r="AV29" i="5"/>
  <c r="BM23" i="5"/>
  <c r="BQ27" i="5"/>
  <c r="CD35" i="5"/>
  <c r="CD21" i="5"/>
  <c r="BA25" i="5"/>
  <c r="BN29" i="5"/>
  <c r="AG31" i="5"/>
  <c r="AG33" i="5"/>
  <c r="CE23" i="5"/>
  <c r="CF23" i="5" s="1"/>
  <c r="AJ25" i="5"/>
  <c r="BN30" i="5"/>
  <c r="AG35" i="5"/>
  <c r="BA33" i="5"/>
  <c r="X37" i="5"/>
  <c r="X38" i="5" s="1"/>
  <c r="CE36" i="5"/>
  <c r="BA35" i="5"/>
  <c r="Z37" i="5"/>
  <c r="Z38" i="5" s="1"/>
  <c r="AA37" i="5"/>
  <c r="Y38" i="5"/>
  <c r="CD27" i="5"/>
  <c r="CD15" i="5"/>
  <c r="CD29" i="5"/>
  <c r="CD31" i="5"/>
  <c r="CF17" i="5"/>
  <c r="CD33" i="5"/>
  <c r="CF19" i="5"/>
  <c r="CD23" i="5"/>
  <c r="CD25" i="5"/>
  <c r="CD19" i="5"/>
  <c r="CI15" i="5"/>
  <c r="CF13" i="5"/>
  <c r="CD13" i="5"/>
  <c r="BM35" i="5"/>
  <c r="BM25" i="5"/>
  <c r="BM33" i="5"/>
  <c r="BM29" i="5"/>
  <c r="BM27" i="5"/>
  <c r="BM21" i="5"/>
  <c r="CH17" i="5"/>
  <c r="CH19" i="5"/>
  <c r="CH13" i="5"/>
  <c r="CH29" i="5"/>
  <c r="CI31" i="5"/>
  <c r="AA38" i="5"/>
  <c r="CI27" i="5"/>
  <c r="BR27" i="5"/>
  <c r="BN34" i="5"/>
  <c r="BN36" i="5"/>
  <c r="BN22" i="5"/>
  <c r="CE22" i="5"/>
  <c r="BN25" i="5"/>
  <c r="BO25" i="5" s="1"/>
  <c r="CE25" i="5"/>
  <c r="CF25" i="5" s="1"/>
  <c r="CI25" i="5" s="1"/>
  <c r="CF29" i="5"/>
  <c r="CI29" i="5" s="1"/>
  <c r="BN21" i="5"/>
  <c r="CE21" i="5"/>
  <c r="AJ23" i="5"/>
  <c r="AJ29" i="5"/>
  <c r="AJ31" i="5"/>
  <c r="AJ35" i="5"/>
  <c r="AV35" i="5"/>
  <c r="AC37" i="5"/>
  <c r="AC38" i="5" s="1"/>
  <c r="AJ21" i="5"/>
  <c r="AJ33" i="5"/>
  <c r="AV21" i="5"/>
  <c r="AJ27" i="5"/>
  <c r="AV31" i="5"/>
  <c r="AV33" i="5"/>
  <c r="AV27" i="5"/>
  <c r="AV23" i="5"/>
  <c r="BQ29" i="5"/>
  <c r="BQ21" i="5"/>
  <c r="CG21" i="5"/>
  <c r="CH21" i="5" s="1"/>
  <c r="BQ35" i="5"/>
  <c r="CG36" i="5"/>
  <c r="CH35" i="5" s="1"/>
  <c r="BP37" i="5"/>
  <c r="CG33" i="5"/>
  <c r="BQ33" i="5"/>
  <c r="AI37" i="5"/>
  <c r="AI38" i="5" s="1"/>
  <c r="BQ25" i="5"/>
  <c r="AY37" i="5"/>
  <c r="AG37" i="5" l="1"/>
  <c r="AG38" i="5" s="1"/>
  <c r="CI17" i="5"/>
  <c r="CI19" i="5"/>
  <c r="BO29" i="5"/>
  <c r="BR29" i="5" s="1"/>
  <c r="BR25" i="5"/>
  <c r="CE35" i="5"/>
  <c r="CF35" i="5" s="1"/>
  <c r="CI35" i="5" s="1"/>
  <c r="BN35" i="5"/>
  <c r="BO35" i="5" s="1"/>
  <c r="BR35" i="5" s="1"/>
  <c r="AJ37" i="5"/>
  <c r="AJ38" i="5" s="1"/>
  <c r="BA29" i="5"/>
  <c r="CI13" i="5"/>
  <c r="CE34" i="5"/>
  <c r="CF21" i="5"/>
  <c r="CI21" i="5" s="1"/>
  <c r="AD37" i="5"/>
  <c r="AD38" i="5" s="1"/>
  <c r="BN33" i="5"/>
  <c r="BO21" i="5"/>
  <c r="BR21" i="5" s="1"/>
  <c r="BA21" i="5"/>
  <c r="CG23" i="5"/>
  <c r="CH23" i="5" s="1"/>
  <c r="CI23" i="5" s="1"/>
  <c r="BQ23" i="5"/>
  <c r="BR23" i="5" s="1"/>
  <c r="CH33" i="5"/>
  <c r="CG37" i="5"/>
  <c r="AE37" i="5" l="1"/>
  <c r="AE38" i="5" s="1"/>
  <c r="CE33" i="5"/>
  <c r="BO33" i="5"/>
  <c r="BR33" i="5" s="1"/>
  <c r="BN37" i="5"/>
  <c r="CF33" i="5" l="1"/>
  <c r="CI33" i="5" s="1"/>
  <c r="CE37" i="5"/>
</calcChain>
</file>

<file path=xl/sharedStrings.xml><?xml version="1.0" encoding="utf-8"?>
<sst xmlns="http://schemas.openxmlformats.org/spreadsheetml/2006/main" count="418" uniqueCount="182">
  <si>
    <t>SELECCIONAR ENTIDAD</t>
  </si>
  <si>
    <t xml:space="preserve">  Aguascalientes </t>
  </si>
  <si>
    <t xml:space="preserve">  Baja California </t>
  </si>
  <si>
    <t xml:space="preserve">  Baja California Sur </t>
  </si>
  <si>
    <t xml:space="preserve">  Campeche </t>
  </si>
  <si>
    <t xml:space="preserve">  Coahuila </t>
  </si>
  <si>
    <t xml:space="preserve">  Colima </t>
  </si>
  <si>
    <t xml:space="preserve">  Chiapas </t>
  </si>
  <si>
    <t xml:space="preserve">  Chihuahua </t>
  </si>
  <si>
    <t>Ciudad de México</t>
  </si>
  <si>
    <t xml:space="preserve">  Durango </t>
  </si>
  <si>
    <t xml:space="preserve">  Guanajuato </t>
  </si>
  <si>
    <t xml:space="preserve">  Guerrero</t>
  </si>
  <si>
    <t xml:space="preserve">  Hidalgo </t>
  </si>
  <si>
    <t xml:space="preserve">  Jalisco </t>
  </si>
  <si>
    <t xml:space="preserve">  México </t>
  </si>
  <si>
    <t xml:space="preserve">  Michoacán </t>
  </si>
  <si>
    <t xml:space="preserve">  Morelos </t>
  </si>
  <si>
    <t xml:space="preserve">  Nayarit </t>
  </si>
  <si>
    <t xml:space="preserve">  Nuevo León </t>
  </si>
  <si>
    <t xml:space="preserve">  Oaxaca </t>
  </si>
  <si>
    <t xml:space="preserve">  Puebla </t>
  </si>
  <si>
    <t xml:space="preserve">  Querétaro </t>
  </si>
  <si>
    <t xml:space="preserve">  Quintana Roo </t>
  </si>
  <si>
    <t xml:space="preserve">  San Luís Potosí </t>
  </si>
  <si>
    <t xml:space="preserve">  Sinaloa </t>
  </si>
  <si>
    <t xml:space="preserve">  Sonora </t>
  </si>
  <si>
    <t xml:space="preserve">  Tabasco </t>
  </si>
  <si>
    <t xml:space="preserve">  Tamaulipas </t>
  </si>
  <si>
    <t xml:space="preserve">  Tlaxcala </t>
  </si>
  <si>
    <t xml:space="preserve">  Veracruz </t>
  </si>
  <si>
    <t xml:space="preserve">  Yucatán </t>
  </si>
  <si>
    <t xml:space="preserve">  Zacatecas </t>
  </si>
  <si>
    <t>MATRIZ DE INDICADORES PARA RESULTADOS (MIR) 33 2024</t>
  </si>
  <si>
    <t>&lt;</t>
  </si>
  <si>
    <t xml:space="preserve">Nombre del estado: </t>
  </si>
  <si>
    <t>DURANGO</t>
  </si>
  <si>
    <t>NO SE PUEDE ESCRIBIR
"Recuerde que todo esta vinculado"</t>
  </si>
  <si>
    <t>Reportar logros</t>
  </si>
  <si>
    <t>Se reporta en el SRFT</t>
  </si>
  <si>
    <t>Reportar Causas</t>
  </si>
  <si>
    <t>Reportar Efectos</t>
  </si>
  <si>
    <t>Nivel</t>
  </si>
  <si>
    <t>No.</t>
  </si>
  <si>
    <t>Indicador</t>
  </si>
  <si>
    <t>Método de cálculo</t>
  </si>
  <si>
    <t>Variables</t>
  </si>
  <si>
    <t>Periodicidad</t>
  </si>
  <si>
    <t>Especificación</t>
  </si>
  <si>
    <t xml:space="preserve"> TRIMESTRAL</t>
  </si>
  <si>
    <t xml:space="preserve"> ACUMULADO</t>
  </si>
  <si>
    <t>1er trimestre</t>
  </si>
  <si>
    <t>2do trimestre</t>
  </si>
  <si>
    <t>3er trimestre</t>
  </si>
  <si>
    <t>4to trimestre</t>
  </si>
  <si>
    <t>PROGRAMACIÓN DE METAS</t>
  </si>
  <si>
    <t>AJUSTE DE METAS</t>
  </si>
  <si>
    <t>Trimestral</t>
  </si>
  <si>
    <t>Acumulado</t>
  </si>
  <si>
    <t>Causas</t>
  </si>
  <si>
    <t>Efecto</t>
  </si>
  <si>
    <t>OBVS META</t>
  </si>
  <si>
    <t>OBVS LOGRO</t>
  </si>
  <si>
    <t>EVIDENCIA CARGADA</t>
  </si>
  <si>
    <t>Observaciones del Estado</t>
  </si>
  <si>
    <t>1er 
trim</t>
  </si>
  <si>
    <t>%</t>
  </si>
  <si>
    <t>2do 
trim</t>
  </si>
  <si>
    <t>3er 
trim</t>
  </si>
  <si>
    <t>4to 
trim</t>
  </si>
  <si>
    <t>Meta</t>
  </si>
  <si>
    <t>Logro</t>
  </si>
  <si>
    <t>Avance</t>
  </si>
  <si>
    <t>FIN</t>
  </si>
  <si>
    <t>Tasa de variación anual de la población de 15 años o más en situación de rezago educativo.</t>
  </si>
  <si>
    <t>((Población de 15 años o más en situación de rezago educativo en t / Población de 15 años o más en situación de rezago educativo en t - 1)-1)*100</t>
  </si>
  <si>
    <t>Población de 15 años o más en situación de rezago educativo en el periodo t</t>
  </si>
  <si>
    <t>Anual</t>
  </si>
  <si>
    <t>VALIDADO</t>
  </si>
  <si>
    <t>Sin modificación</t>
  </si>
  <si>
    <t>Población de 15 años o más en situación de rezago educativo en el periodo t - 1)-1</t>
  </si>
  <si>
    <t>PROPÓSITO</t>
  </si>
  <si>
    <t>Porcentaje de población analfabeta de 15 años y más en situación de rezago educativo que concluye el nivel inicial.</t>
  </si>
  <si>
    <t>(Población analfabeta de 15 años y más que concluyó el nivel inicial en t / Población de 15 años y más analfabeta en t-1 ) * 100)</t>
  </si>
  <si>
    <t>Población analfabeta de 15 años y más que concluyó el nivel inicial en el periodo t</t>
  </si>
  <si>
    <t>Población de 15 años y más analfabeta en el periodo t-1</t>
  </si>
  <si>
    <t>Porcentaje de población de 15 años y más sin primaria que concluye el nivel de primaria.</t>
  </si>
  <si>
    <t>(Población de 15 años y más que concluyó el nivel Primaria en t / Población de 15 años y más Sin Primaria en t-1)*100</t>
  </si>
  <si>
    <t>Población de 15 años y más que concluyó el nivel primaria en el periodo t</t>
  </si>
  <si>
    <t>perfecto</t>
  </si>
  <si>
    <t>Población de 15 años y más sin primaria en el periodo t-1</t>
  </si>
  <si>
    <t>Porcentaje de población de 15 años y más sin secundaria que concluye el nivel de secundaria.</t>
  </si>
  <si>
    <t>(Población de 15 años y más que concluyó el nivel Secundaria en t / Población de 15 años y más Sin Secundaria en t-1 ) X 100</t>
  </si>
  <si>
    <t>Población de 15 años y más que concluyó el nivel secundaria en el periodo t</t>
  </si>
  <si>
    <t>Población de 15 años y más sin secundaria en el periodo t-1</t>
  </si>
  <si>
    <t>COMPONENTE</t>
  </si>
  <si>
    <t>Porcentajes de educandos/as que concluyen niveles intermedio y avanzado del modelo educativo vinculados a Plazas Comunitarias de atención educativa y servicios integrales.</t>
  </si>
  <si>
    <t>((Educandos/as que concluyen nivel intermedio y avanzado del MEVyT y están vinculados a plazas comunitarias de atención educativa y servicios integrales en el periodo t)/Total educandos/as que concluyen algún nivel del MEVyT en el periodo t)*100</t>
  </si>
  <si>
    <t>Educandos/as que concluyen nivel intermedio y avanzado del modelo educativo y están vinculados a plazas comunitarias de atención educativa y servicios integrales en el periodo t</t>
  </si>
  <si>
    <t>UCN´S nivel intermedio y avanzado y estan vinculados a PC de atención educativa y servicios integrales</t>
  </si>
  <si>
    <t xml:space="preserve">Falta de  conectivadad a internet en las plazas comunitarias y equipo de cómputo obsoleto. </t>
  </si>
  <si>
    <t>No se vincularon educandos, no se programaron exámenes a educandos en las Plazas Comunitarias.</t>
  </si>
  <si>
    <t>VALIDADO CON PROGRAMACIÓN DE INSTITUTO</t>
  </si>
  <si>
    <t>VALIDADO CON INFO ESTADO</t>
  </si>
  <si>
    <t>Falta de capacitación de las PVBS en el Sistema de SAEL para la presentación de exámenes en línea, falta de conectividad a internet en las Plazas Comunitarias y equipo de cómputo obsoleto.</t>
  </si>
  <si>
    <t>Falta de capacitación de las PVBS del sistema de SAEL para la presentación de exámenes en línea, falta de conectividad a internet en las plazas comunitarias y equipo de cómputo obsoleto.</t>
  </si>
  <si>
    <t>No se vincularon educandos, no se programaron exámenes a educandos en las Plazas Comunitarias</t>
  </si>
  <si>
    <t>Total educandos/as que concluyen algún nivel del modelo educativo en el periodo t</t>
  </si>
  <si>
    <t>Se considera únicamente nivel Intermedio y avanzado</t>
  </si>
  <si>
    <t>VALIDADA META TOTAL Y TRIMESTRAL PA</t>
  </si>
  <si>
    <t>Porcentaje de educandos/as que concluyen nivel educativo del grupo de atención prioritaria en el modelo educativo.</t>
  </si>
  <si>
    <t>((Total de educandos/as que concluyen nivel en la vertiente Jóvenes 10-14 en Primaria + Total de educandos/as que concluyen nivel en la vertiente MEVyT para Ciegos o Débiles Visuales+ Total de educandos/as que concluyen nivel en la Población indígena MIB y MIBU en Inicial, Primaria y/o Secundaria en periodo t) /(Total de educandos/as atendidos en el MEVYT en vertiente Jóvenes 10-14 en Primaria+ Total de educandos/as atendidos en el nivel en la vertiente MEVyT para Ciegos o Débiles Visuales+Total de educandos/as atendidos en la Población indígena MIB y MIBU en inicial, Primaria y/o Secundaria en periodo t)) x 100</t>
  </si>
  <si>
    <t>Total de educandos/as que concluyen nivel en la vertiente para Ciegos o Débiles Visuales+ Total de educandos/as que concluyen nivel en la Población indígena en Inicial, Primaria y/o Secundaria en periodo t</t>
  </si>
  <si>
    <t>Debido a la implementación de la Nuevas Reglas de Operación para el año 2024, no se contó desde inicio del mes de enero con Personas Voluntarias Beneficiarias de Subsidio (PVBS).</t>
  </si>
  <si>
    <t>Bajos resultados de conclusiones de nivel y atención.</t>
  </si>
  <si>
    <t>VALIDADA META TOTAL</t>
  </si>
  <si>
    <t>Baja atención en estos grupos de atención.</t>
  </si>
  <si>
    <t>Debido a la baja atención, no se cuenta con resultados de conclusiones de nivel .</t>
  </si>
  <si>
    <t>Sin educandos en atención en estos grupos de atención prioritaria.</t>
  </si>
  <si>
    <t>Total de educandos/as atendidos en el modelo educativo en la vertiente para Ciegos o Débiles Visuales+Total de educandos/as atendidos en la Población indígena en inicial, Primaria y/o Secundaria en periodo t)) x 100</t>
  </si>
  <si>
    <t>Porcentaje de educandos/as hispanohablantes de 15 años y más que concluyen nivel en inicial y/o Primaria y/o Secundaria en el modelo educativo.</t>
  </si>
  <si>
    <t>((Educandos/as que concluyen nivel de inicial, Primaria y/o Secundaria con la vertiente Hispanohablante del Modelo Educación para la Vida y el Trabajo (MEVyT) en el periodo t )/ (Educandos/as atendidos en el nivel de inicial, Primaria y/o Secundaria con la vertiente Hispanohablante del Modelo Educación para la Vida y el Trabajo (MEVyT) en el periodo t))*100</t>
  </si>
  <si>
    <t>Educandos/as que concluyen nivel de inicial, Primaria y/o Secundaria con la vertiente Hispanohablante del modelo educativo en el periodo t</t>
  </si>
  <si>
    <t>En base a las Nuevas Reglas de Operación para el año 2024, se incorporaron  en el mes de enero las Personas Voluntarias Beneficiarias de Subsidio (PVBS) que apoyan en las tareas educativas.</t>
  </si>
  <si>
    <t>Se incrementaron las conclusiones de nivel y la atención educativa.</t>
  </si>
  <si>
    <t>Se incrementaron las conclusiones de nivel.</t>
  </si>
  <si>
    <t>Educandos/as atendidos en el nivel de inicial, Primaria y/o Secundaria con la vertiente Hispanohablante del modelo educativo en el periodo t</t>
  </si>
  <si>
    <t>ACTIVIDAD</t>
  </si>
  <si>
    <t>Porcentaje de personas educandas activas en la modalidad no escolarizada presencial en el trimestre.</t>
  </si>
  <si>
    <t>(Educandos/as activos en el MEVyT con algún módulo vinculado en el periodo t) / (Educandos/as activos en el MEVyT en el periodo t)</t>
  </si>
  <si>
    <t>Total de personas educandas activas en la modalidad no escolarizada presencial en el periodo t</t>
  </si>
  <si>
    <t>Personas educandas activas en la modalidad no escolarizada presencial (impresos y braille)</t>
  </si>
  <si>
    <t>Los educandos activos reciben su atención educativa presencial.</t>
  </si>
  <si>
    <t xml:space="preserve">Los educandos se inclinan por recibir su atención educativa con el acompañamiento de asesores mediante módulos impresos. </t>
  </si>
  <si>
    <t>VALIDADA META CON INFO DEL ESTADO</t>
  </si>
  <si>
    <t>Meta modificada</t>
  </si>
  <si>
    <t>Total de personas educandas activas en el periodo t</t>
  </si>
  <si>
    <t>Personas educandas activas</t>
  </si>
  <si>
    <t>Porcentaje de personas educandas activas en la modalidad no escolarizada a distancia en el trimestre.</t>
  </si>
  <si>
    <t>((Total de módulos en línea o digitales vinculados en el periodo t) / Total de módulos vinculados en el periodo t)*100</t>
  </si>
  <si>
    <t>Total de personas educandas activas en la modalidad no escolarizada a distancia en el periodo t</t>
  </si>
  <si>
    <t>Personas educandas activas en la modalidad no escolarizada a distancia 
MEVyT(portal, en línea y virtual "CD")
y PortalAprendeINEA</t>
  </si>
  <si>
    <t>Aún los educandos no se inclinan por las plataformas digitales para recibir su atención educativa.</t>
  </si>
  <si>
    <t>Baja incorporación en la Plataforma MEV AprendeINEA.</t>
  </si>
  <si>
    <t>Porcentaje de asesores/as educativos/as con formación al cierre del trimestre.</t>
  </si>
  <si>
    <t>(Asesores/as con más de un año de permanencia con formación continua acumulados al cierre del periodo t / Asesores/as con más de un año de permanencia acumulados al cierre del periodo t)*100</t>
  </si>
  <si>
    <t>Asesores/as educativos/as con formación al cierre del periodo t</t>
  </si>
  <si>
    <t xml:space="preserve">Asesores/as educativos/as con formación al cierre del periodo t </t>
  </si>
  <si>
    <t>Se logró un gran avance en la formación de asesores con el impulso de la formación inicial de los asesores y el correspondiente registro oportuno en el RAF, en la primera Convocatoria 2024.</t>
  </si>
  <si>
    <t>Los efectos son que el 90% de los asesores recibieron formación que permite que desarrollen competencias y conocimientos básicos para atender a las personas jóvenes y adultas que estudian en el IDEA.</t>
  </si>
  <si>
    <t>Continuamos con la 2a. Etapa de Formación Inicial , a los asesores vinculados, derivado de la 2a. Convocatoria de las Personas Voluntarias Beneficiarias de Subsidio (PVBS).</t>
  </si>
  <si>
    <t>Se logró un mayor porcentaje en formación de asesores, lo que permite que desarrollen competencias y conocimientos básicos, para atender a las personas jóvenes y adultas que estudian en el IDEA.</t>
  </si>
  <si>
    <t>Adaptación a nuevas tecnologías, procesos o regulaciones. Mantenerse actualizado frente a la competencia mediante la capacitación continua.</t>
  </si>
  <si>
    <t>Mejora en el rendimiento, desarrollo de habilidades, aumento de la motivación, promoción de una cultura de aprendizaje constante.</t>
  </si>
  <si>
    <t>Asesores/as educativos/as activos/as al cierre del periodo t</t>
  </si>
  <si>
    <t>Porcentaje de exámenes en línea aplicados del modelo educativo.</t>
  </si>
  <si>
    <t>Total de exámenes en línea del MEVyT aplicados en el periodo t / Total de exámenes del MEVyT aplicados en cualquier formato en el periodo t)*100</t>
  </si>
  <si>
    <t>Total de exámenes en línea del modelo educativo aplicados en el periodo t</t>
  </si>
  <si>
    <t>Se cumplió la meta de exámenes en línea aplicados en este trimestre.</t>
  </si>
  <si>
    <t>VALIDADA META TRIMESTRAL Y TOTAL CON PA</t>
  </si>
  <si>
    <t>Falta de conectividad a internet y falta de equipo de cómputo en las Plazas Comunitarias.</t>
  </si>
  <si>
    <t>El tener menores resultados por la no operatividad de las Plazas Comunitarias.</t>
  </si>
  <si>
    <t>Total de exámenes del modelo educativo aplicados en cualquier formato en el periodo t</t>
  </si>
  <si>
    <t>Porcentaje de exámenes impresos aplicados del modelo educativo.</t>
  </si>
  <si>
    <t>(Total de exámenes impresos del MEVyT aplicados en el periodo t / Total de exámenes del MEVyT aplicados en cualquier formato en el periodo t)*100</t>
  </si>
  <si>
    <t xml:space="preserve">Total de exámenes impresos del modelo educativo aplicados en el periodo t </t>
  </si>
  <si>
    <t>Se cumplió la meta de exámenes en papel aplicados en este trimestre.</t>
  </si>
  <si>
    <t>La presentación del exámen de Reconocimiento de Saberes "PEC"</t>
  </si>
  <si>
    <t>Disminución del número de exámenes impresos.</t>
  </si>
  <si>
    <t>El establecimento de la operación única del MEV  y la falta de material didáctico.</t>
  </si>
  <si>
    <t>Disminución en números de exámenes del MEV, así como por la poca dotación de material didáctico a las Coordinaciones de Zona</t>
  </si>
  <si>
    <t>Nota: Favor de NO modificar el archivo, solo reportar.</t>
  </si>
  <si>
    <r>
      <t xml:space="preserve">Año  </t>
    </r>
    <r>
      <rPr>
        <b/>
        <sz val="7"/>
        <color theme="1"/>
        <rFont val="Montserrat"/>
      </rPr>
      <t>2024</t>
    </r>
  </si>
  <si>
    <r>
      <t>Año</t>
    </r>
    <r>
      <rPr>
        <b/>
        <sz val="7"/>
        <color theme="1"/>
        <rFont val="Montserrat"/>
      </rPr>
      <t xml:space="preserve"> 2023</t>
    </r>
  </si>
  <si>
    <r>
      <t xml:space="preserve">Se considera la información del rezago educativo </t>
    </r>
    <r>
      <rPr>
        <b/>
        <sz val="7"/>
        <color theme="1"/>
        <rFont val="Montserrat"/>
      </rPr>
      <t>2023</t>
    </r>
  </si>
  <si>
    <r>
      <rPr>
        <b/>
        <sz val="7"/>
        <color theme="1"/>
        <rFont val="Montserrat"/>
      </rPr>
      <t xml:space="preserve">UCN´S </t>
    </r>
    <r>
      <rPr>
        <sz val="7"/>
        <color theme="1"/>
        <rFont val="Montserrat"/>
      </rPr>
      <t xml:space="preserve">
Ciegos o Débiles Visuales</t>
    </r>
    <r>
      <rPr>
        <b/>
        <sz val="7"/>
        <color theme="1"/>
        <rFont val="Montserrat"/>
      </rPr>
      <t xml:space="preserve">+ </t>
    </r>
    <r>
      <rPr>
        <sz val="7"/>
        <color theme="1"/>
        <rFont val="Montserrat"/>
      </rPr>
      <t>Población indígena 
Inicial, Primaria y/o Secundaria</t>
    </r>
  </si>
  <si>
    <r>
      <rPr>
        <b/>
        <sz val="7"/>
        <color theme="1"/>
        <rFont val="Montserrat"/>
      </rPr>
      <t>ATENCIÓN</t>
    </r>
    <r>
      <rPr>
        <sz val="7"/>
        <color theme="1"/>
        <rFont val="Montserrat"/>
      </rPr>
      <t xml:space="preserve">
Ciegos o Débiles Visuales</t>
    </r>
    <r>
      <rPr>
        <b/>
        <sz val="7"/>
        <color theme="1"/>
        <rFont val="Montserrat"/>
      </rPr>
      <t>+</t>
    </r>
    <r>
      <rPr>
        <sz val="7"/>
        <color theme="1"/>
        <rFont val="Montserrat"/>
      </rPr>
      <t xml:space="preserve"> Población indígena 
Inicial, Primaria y/o Secundaria</t>
    </r>
  </si>
  <si>
    <r>
      <rPr>
        <b/>
        <sz val="7"/>
        <color theme="1"/>
        <rFont val="Montserrat"/>
      </rPr>
      <t xml:space="preserve">UCN´S </t>
    </r>
    <r>
      <rPr>
        <sz val="7"/>
        <color theme="1"/>
        <rFont val="Montserrat"/>
      </rPr>
      <t xml:space="preserve">
Hispanohablate (todos los grupos, menos indígena)</t>
    </r>
  </si>
  <si>
    <r>
      <rPr>
        <b/>
        <sz val="7"/>
        <color theme="1"/>
        <rFont val="Montserrat"/>
      </rPr>
      <t>ATENCIÓN</t>
    </r>
    <r>
      <rPr>
        <sz val="7"/>
        <color theme="1"/>
        <rFont val="Montserrat"/>
      </rPr>
      <t xml:space="preserve">
Hispanohablate (todos los grupos, menos indígena)</t>
    </r>
  </si>
  <si>
    <r>
      <t xml:space="preserve">Exámenes en </t>
    </r>
    <r>
      <rPr>
        <b/>
        <sz val="7"/>
        <color theme="1"/>
        <rFont val="Montserrat"/>
      </rPr>
      <t xml:space="preserve">linea </t>
    </r>
    <r>
      <rPr>
        <sz val="7"/>
        <color theme="1"/>
        <rFont val="Montserrat"/>
      </rPr>
      <t>aplicados</t>
    </r>
  </si>
  <si>
    <r>
      <rPr>
        <b/>
        <sz val="7"/>
        <color theme="1"/>
        <rFont val="Montserrat"/>
      </rPr>
      <t>TOTAL DE EXAMENES APLICADOS</t>
    </r>
    <r>
      <rPr>
        <sz val="7"/>
        <color theme="1"/>
        <rFont val="Montserrat"/>
      </rPr>
      <t xml:space="preserve"> (ex en línea + ex en papel)</t>
    </r>
  </si>
  <si>
    <r>
      <t xml:space="preserve">Exámenes en </t>
    </r>
    <r>
      <rPr>
        <b/>
        <sz val="7"/>
        <color theme="1"/>
        <rFont val="Montserrat"/>
      </rPr>
      <t xml:space="preserve">papel </t>
    </r>
    <r>
      <rPr>
        <sz val="7"/>
        <color theme="1"/>
        <rFont val="Montserrat"/>
      </rPr>
      <t>aplicados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</si>
</sst>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0%"/>
  </numFmts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7"/>
      <name val="Montserrat"/>
    </font>
    <font>
      <sz val="7"/>
      <color theme="1"/>
      <name val="Montserrat"/>
    </font>
    <font>
      <b/>
      <sz val="7"/>
      <color theme="1"/>
      <name val="Montserrat"/>
    </font>
    <font>
      <b/>
      <sz val="7"/>
      <color theme="0"/>
      <name val="Montserrat"/>
    </font>
    <font>
      <sz val="7"/>
      <name val="Montserrat"/>
    </font>
    <font>
      <sz val="7"/>
      <color rgb="FF000000"/>
      <name val="Aptos"/>
      <family val="2"/>
    </font>
    <font>
      <sz val="7"/>
      <color rgb="FF000000"/>
      <name val="Arial"/>
      <family val="2"/>
    </font>
    <font>
      <sz val="7"/>
      <color rgb="FF000000"/>
      <name val="Montserrat"/>
    </font>
  </fonts>
  <fills count="32">
    <fill>
      <patternFill patternType="none"/>
    </fill>
    <fill>
      <patternFill patternType="gray125"/>
    </fill>
    <fill>
      <patternFill patternType="solid">
        <fgColor theme="0"/>
        <bgColor theme="0" tint="-0.34998626667073579"/>
      </patternFill>
    </fill>
    <fill>
      <patternFill patternType="gray0625">
        <fgColor theme="0" tint="-0.34998626667073579"/>
        <bgColor theme="0"/>
      </patternFill>
    </fill>
    <fill>
      <patternFill patternType="solid">
        <fgColor rgb="FF1B5542"/>
        <bgColor theme="9"/>
      </patternFill>
    </fill>
    <fill>
      <patternFill patternType="solid">
        <fgColor theme="0"/>
        <bgColor theme="9"/>
      </patternFill>
    </fill>
    <fill>
      <patternFill patternType="solid">
        <fgColor theme="1"/>
        <bgColor indexed="64"/>
      </patternFill>
    </fill>
    <fill>
      <patternFill patternType="solid">
        <fgColor rgb="FFA8D4A8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B5542"/>
        <bgColor indexed="64"/>
      </patternFill>
    </fill>
    <fill>
      <patternFill patternType="solid">
        <fgColor theme="9" tint="-0.249977111117893"/>
        <bgColor theme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theme="9"/>
      </patternFill>
    </fill>
    <fill>
      <patternFill patternType="solid">
        <fgColor rgb="FFDDEBF7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theme="5" tint="0.79998168889431442"/>
        <bgColor theme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-0.249977111117893"/>
        <bgColor theme="9"/>
      </patternFill>
    </fill>
    <fill>
      <patternFill patternType="solid">
        <fgColor rgb="FF850909"/>
        <bgColor indexed="64"/>
      </patternFill>
    </fill>
    <fill>
      <patternFill patternType="solid">
        <fgColor rgb="FFFCD5B4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gray0625">
        <fgColor theme="0" tint="-0.34998626667073579"/>
        <bgColor theme="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6" tint="0.79998168889431442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">
        <color theme="0" tint="-0.499984740745262"/>
      </right>
      <top/>
      <bottom/>
      <diagonal/>
    </border>
    <border>
      <left style="thin">
        <color indexed="64"/>
      </left>
      <right style="medium">
        <color theme="0" tint="-0.499984740745262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/>
      <right style="thin">
        <color rgb="FF808080"/>
      </right>
      <top/>
      <bottom style="medium">
        <color rgb="FF808080"/>
      </bottom>
      <diagonal/>
    </border>
    <border>
      <left style="thin">
        <color rgb="FF808080"/>
      </left>
      <right/>
      <top style="medium">
        <color rgb="FF808080"/>
      </top>
      <bottom/>
      <diagonal/>
    </border>
    <border>
      <left style="thin">
        <color rgb="FF808080"/>
      </left>
      <right/>
      <top/>
      <bottom style="medium">
        <color rgb="FF808080"/>
      </bottom>
      <diagonal/>
    </border>
    <border>
      <left style="thin">
        <color rgb="FF808080"/>
      </left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rgb="FF80808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medium">
        <color rgb="FF808080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rgb="FF808080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rgb="FF808080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/>
      <bottom style="medium">
        <color rgb="FF80808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</cellStyleXfs>
  <cellXfs count="265">
    <xf numFmtId="0" fontId="0" fillId="0" borderId="0" xfId="0"/>
    <xf numFmtId="0" fontId="3" fillId="0" borderId="22" xfId="2" applyFont="1" applyBorder="1" applyAlignment="1">
      <alignment vertical="center"/>
    </xf>
    <xf numFmtId="0" fontId="4" fillId="0" borderId="22" xfId="0" applyFont="1" applyBorder="1" applyAlignment="1">
      <alignment horizontal="center"/>
    </xf>
    <xf numFmtId="0" fontId="6" fillId="9" borderId="8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56" xfId="0" applyFont="1" applyBorder="1" applyAlignment="1" applyProtection="1">
      <alignment horizontal="center" vertical="center" wrapText="1" shrinkToFit="1"/>
      <protection locked="0"/>
    </xf>
    <xf numFmtId="0" fontId="8" fillId="0" borderId="0" xfId="0" applyFont="1" applyAlignment="1" applyProtection="1">
      <alignment vertical="center" wrapText="1" shrinkToFit="1"/>
      <protection locked="0"/>
    </xf>
    <xf numFmtId="0" fontId="7" fillId="23" borderId="0" xfId="0" applyFont="1" applyFill="1" applyAlignment="1" applyProtection="1">
      <alignment vertical="center"/>
      <protection locked="0"/>
    </xf>
    <xf numFmtId="0" fontId="9" fillId="6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9" borderId="57" xfId="0" applyFont="1" applyFill="1" applyBorder="1" applyAlignment="1" applyProtection="1">
      <alignment horizontal="center" vertical="center" wrapText="1"/>
      <protection locked="0"/>
    </xf>
    <xf numFmtId="0" fontId="6" fillId="9" borderId="57" xfId="0" applyFont="1" applyFill="1" applyBorder="1" applyAlignment="1" applyProtection="1">
      <alignment horizontal="center" vertical="center"/>
      <protection locked="0"/>
    </xf>
    <xf numFmtId="0" fontId="8" fillId="23" borderId="0" xfId="0" applyFont="1" applyFill="1" applyAlignment="1" applyProtection="1">
      <alignment vertical="center"/>
      <protection locked="0"/>
    </xf>
    <xf numFmtId="0" fontId="8" fillId="23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9" borderId="0" xfId="0" applyFont="1" applyFill="1" applyAlignment="1" applyProtection="1">
      <alignment vertical="center"/>
      <protection locked="0"/>
    </xf>
    <xf numFmtId="0" fontId="6" fillId="9" borderId="0" xfId="0" applyFont="1" applyFill="1" applyAlignment="1" applyProtection="1">
      <alignment horizontal="center" vertical="center"/>
      <protection locked="0"/>
    </xf>
    <xf numFmtId="0" fontId="8" fillId="9" borderId="0" xfId="0" applyFont="1" applyFill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 wrapText="1" shrinkToFit="1"/>
      <protection locked="0"/>
    </xf>
    <xf numFmtId="0" fontId="9" fillId="26" borderId="0" xfId="0" applyFont="1" applyFill="1" applyAlignment="1" applyProtection="1">
      <alignment horizontal="center" vertical="center" wrapText="1"/>
      <protection locked="0"/>
    </xf>
    <xf numFmtId="0" fontId="9" fillId="26" borderId="39" xfId="0" applyFont="1" applyFill="1" applyBorder="1" applyAlignment="1" applyProtection="1">
      <alignment horizontal="center" vertical="center" wrapText="1"/>
      <protection locked="0"/>
    </xf>
    <xf numFmtId="0" fontId="8" fillId="23" borderId="0" xfId="0" applyFont="1" applyFill="1" applyAlignment="1" applyProtection="1">
      <alignment vertical="center" wrapText="1" shrinkToFit="1"/>
      <protection locked="0"/>
    </xf>
    <xf numFmtId="0" fontId="8" fillId="9" borderId="0" xfId="0" applyFont="1" applyFill="1" applyAlignment="1" applyProtection="1">
      <alignment vertical="center" wrapText="1" shrinkToFit="1"/>
      <protection locked="0"/>
    </xf>
    <xf numFmtId="0" fontId="6" fillId="9" borderId="0" xfId="0" applyFont="1" applyFill="1" applyAlignment="1" applyProtection="1">
      <alignment horizontal="center" vertical="center" wrapText="1" shrinkToFit="1"/>
      <protection locked="0"/>
    </xf>
    <xf numFmtId="0" fontId="9" fillId="9" borderId="0" xfId="0" applyFont="1" applyFill="1" applyAlignment="1" applyProtection="1">
      <alignment vertical="center" wrapText="1"/>
      <protection locked="0"/>
    </xf>
    <xf numFmtId="0" fontId="6" fillId="25" borderId="41" xfId="0" applyFont="1" applyFill="1" applyBorder="1" applyAlignment="1" applyProtection="1">
      <alignment horizontal="center" vertical="center" wrapText="1" shrinkToFit="1"/>
      <protection locked="0"/>
    </xf>
    <xf numFmtId="0" fontId="6" fillId="27" borderId="41" xfId="0" applyFont="1" applyFill="1" applyBorder="1" applyAlignment="1" applyProtection="1">
      <alignment horizontal="center" vertical="center" wrapText="1" shrinkToFit="1"/>
      <protection locked="0"/>
    </xf>
    <xf numFmtId="0" fontId="9" fillId="16" borderId="47" xfId="5" applyFont="1" applyFill="1" applyBorder="1" applyAlignment="1">
      <alignment horizontal="center" vertical="center" wrapText="1" shrinkToFit="1"/>
    </xf>
    <xf numFmtId="0" fontId="8" fillId="17" borderId="25" xfId="0" applyFont="1" applyFill="1" applyBorder="1" applyAlignment="1" applyProtection="1">
      <alignment horizontal="center" vertical="center" wrapText="1"/>
      <protection locked="0"/>
    </xf>
    <xf numFmtId="0" fontId="9" fillId="6" borderId="32" xfId="0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 applyProtection="1">
      <alignment horizontal="center" vertical="center"/>
      <protection locked="0"/>
    </xf>
    <xf numFmtId="0" fontId="8" fillId="13" borderId="1" xfId="0" applyFont="1" applyFill="1" applyBorder="1" applyAlignment="1" applyProtection="1">
      <alignment horizontal="center" vertical="center"/>
      <protection locked="0"/>
    </xf>
    <xf numFmtId="0" fontId="8" fillId="13" borderId="26" xfId="0" applyFont="1" applyFill="1" applyBorder="1" applyAlignment="1" applyProtection="1">
      <alignment horizontal="center" vertical="center"/>
      <protection locked="0"/>
    </xf>
    <xf numFmtId="0" fontId="9" fillId="16" borderId="44" xfId="5" applyFont="1" applyFill="1" applyBorder="1" applyAlignment="1">
      <alignment horizontal="center" vertical="center" wrapText="1" shrinkToFit="1"/>
    </xf>
    <xf numFmtId="0" fontId="9" fillId="16" borderId="0" xfId="5" applyFont="1" applyFill="1" applyAlignment="1">
      <alignment horizontal="center" vertical="center" wrapText="1" shrinkToFit="1"/>
    </xf>
    <xf numFmtId="0" fontId="9" fillId="16" borderId="39" xfId="5" applyFont="1" applyFill="1" applyBorder="1" applyAlignment="1">
      <alignment horizontal="center" vertical="center" wrapText="1" shrinkToFit="1"/>
    </xf>
    <xf numFmtId="0" fontId="9" fillId="4" borderId="32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33" xfId="0" applyFont="1" applyFill="1" applyBorder="1" applyAlignment="1" applyProtection="1">
      <alignment horizontal="center" vertical="center" wrapText="1"/>
      <protection locked="0"/>
    </xf>
    <xf numFmtId="0" fontId="9" fillId="4" borderId="30" xfId="0" applyFont="1" applyFill="1" applyBorder="1" applyAlignment="1" applyProtection="1">
      <alignment horizontal="center" vertical="center" wrapText="1"/>
      <protection locked="0"/>
    </xf>
    <xf numFmtId="0" fontId="9" fillId="4" borderId="26" xfId="0" applyFont="1" applyFill="1" applyBorder="1" applyAlignment="1" applyProtection="1">
      <alignment horizontal="center" vertical="center" wrapText="1"/>
      <protection locked="0"/>
    </xf>
    <xf numFmtId="0" fontId="9" fillId="16" borderId="48" xfId="5" applyFont="1" applyFill="1" applyBorder="1" applyAlignment="1">
      <alignment horizontal="center" vertical="center" wrapText="1" shrinkToFit="1"/>
    </xf>
    <xf numFmtId="0" fontId="8" fillId="17" borderId="39" xfId="0" applyFont="1" applyFill="1" applyBorder="1" applyAlignment="1" applyProtection="1">
      <alignment horizontal="center" vertical="center" wrapText="1"/>
      <protection locked="0"/>
    </xf>
    <xf numFmtId="0" fontId="9" fillId="19" borderId="33" xfId="0" applyFont="1" applyFill="1" applyBorder="1" applyAlignment="1" applyProtection="1">
      <alignment horizontal="center" vertical="center" wrapText="1"/>
      <protection locked="0"/>
    </xf>
    <xf numFmtId="0" fontId="9" fillId="19" borderId="30" xfId="0" applyFont="1" applyFill="1" applyBorder="1" applyAlignment="1" applyProtection="1">
      <alignment horizontal="center" vertical="center" wrapText="1"/>
      <protection locked="0"/>
    </xf>
    <xf numFmtId="0" fontId="9" fillId="19" borderId="40" xfId="0" applyFont="1" applyFill="1" applyBorder="1" applyAlignment="1" applyProtection="1">
      <alignment horizontal="center" vertical="center" wrapText="1"/>
      <protection locked="0"/>
    </xf>
    <xf numFmtId="0" fontId="8" fillId="14" borderId="29" xfId="0" applyFont="1" applyFill="1" applyBorder="1" applyAlignment="1" applyProtection="1">
      <alignment horizontal="center" vertical="center" wrapText="1"/>
      <protection locked="0"/>
    </xf>
    <xf numFmtId="0" fontId="8" fillId="14" borderId="30" xfId="0" applyFont="1" applyFill="1" applyBorder="1" applyAlignment="1" applyProtection="1">
      <alignment horizontal="center" vertical="center" wrapText="1"/>
      <protection locked="0"/>
    </xf>
    <xf numFmtId="0" fontId="8" fillId="14" borderId="34" xfId="0" applyFont="1" applyFill="1" applyBorder="1" applyAlignment="1" applyProtection="1">
      <alignment horizontal="center" vertical="center" wrapText="1"/>
      <protection locked="0"/>
    </xf>
    <xf numFmtId="0" fontId="9" fillId="8" borderId="31" xfId="0" applyFont="1" applyFill="1" applyBorder="1" applyAlignment="1" applyProtection="1">
      <alignment horizontal="center" vertical="center"/>
      <protection locked="0"/>
    </xf>
    <xf numFmtId="0" fontId="9" fillId="8" borderId="10" xfId="0" applyFont="1" applyFill="1" applyBorder="1" applyAlignment="1" applyProtection="1">
      <alignment horizontal="center" vertical="center"/>
      <protection locked="0"/>
    </xf>
    <xf numFmtId="0" fontId="9" fillId="8" borderId="25" xfId="0" applyFont="1" applyFill="1" applyBorder="1" applyAlignment="1" applyProtection="1">
      <alignment horizontal="center" vertical="center"/>
      <protection locked="0"/>
    </xf>
    <xf numFmtId="0" fontId="8" fillId="7" borderId="31" xfId="0" applyFont="1" applyFill="1" applyBorder="1" applyAlignment="1" applyProtection="1">
      <alignment horizontal="center" vertical="center"/>
      <protection locked="0"/>
    </xf>
    <xf numFmtId="0" fontId="8" fillId="7" borderId="10" xfId="0" applyFont="1" applyFill="1" applyBorder="1" applyAlignment="1" applyProtection="1">
      <alignment horizontal="center" vertical="center"/>
      <protection locked="0"/>
    </xf>
    <xf numFmtId="0" fontId="8" fillId="7" borderId="25" xfId="0" applyFont="1" applyFill="1" applyBorder="1" applyAlignment="1" applyProtection="1">
      <alignment horizontal="center" vertical="center"/>
      <protection locked="0"/>
    </xf>
    <xf numFmtId="10" fontId="9" fillId="6" borderId="31" xfId="0" applyNumberFormat="1" applyFont="1" applyFill="1" applyBorder="1" applyAlignment="1">
      <alignment horizontal="center" vertical="center"/>
    </xf>
    <xf numFmtId="10" fontId="9" fillId="6" borderId="8" xfId="0" applyNumberFormat="1" applyFont="1" applyFill="1" applyBorder="1" applyAlignment="1">
      <alignment horizontal="center" vertical="center"/>
    </xf>
    <xf numFmtId="0" fontId="8" fillId="5" borderId="8" xfId="0" applyFont="1" applyFill="1" applyBorder="1" applyAlignment="1" applyProtection="1">
      <alignment horizontal="center" vertical="center" wrapText="1"/>
      <protection locked="0"/>
    </xf>
    <xf numFmtId="0" fontId="9" fillId="8" borderId="10" xfId="0" applyFont="1" applyFill="1" applyBorder="1" applyAlignment="1" applyProtection="1">
      <alignment horizontal="center" vertical="center"/>
      <protection locked="0"/>
    </xf>
    <xf numFmtId="0" fontId="8" fillId="7" borderId="33" xfId="0" applyFont="1" applyFill="1" applyBorder="1" applyAlignment="1" applyProtection="1">
      <alignment horizontal="center" vertical="center"/>
      <protection locked="0"/>
    </xf>
    <xf numFmtId="0" fontId="8" fillId="7" borderId="30" xfId="0" applyFont="1" applyFill="1" applyBorder="1" applyAlignment="1" applyProtection="1">
      <alignment horizontal="center" vertical="center"/>
      <protection locked="0"/>
    </xf>
    <xf numFmtId="0" fontId="8" fillId="7" borderId="34" xfId="0" applyFont="1" applyFill="1" applyBorder="1" applyAlignment="1" applyProtection="1">
      <alignment horizontal="center" vertical="center"/>
      <protection locked="0"/>
    </xf>
    <xf numFmtId="0" fontId="9" fillId="16" borderId="49" xfId="5" applyFont="1" applyFill="1" applyBorder="1" applyAlignment="1">
      <alignment horizontal="center" vertical="center" wrapText="1" shrinkToFit="1"/>
    </xf>
    <xf numFmtId="0" fontId="8" fillId="17" borderId="26" xfId="0" applyFont="1" applyFill="1" applyBorder="1" applyAlignment="1" applyProtection="1">
      <alignment horizontal="center" vertical="center" wrapText="1"/>
      <protection locked="0"/>
    </xf>
    <xf numFmtId="0" fontId="8" fillId="5" borderId="19" xfId="0" applyFont="1" applyFill="1" applyBorder="1" applyAlignment="1" applyProtection="1">
      <alignment horizontal="center" vertical="center" wrapText="1"/>
      <protection locked="0"/>
    </xf>
    <xf numFmtId="0" fontId="8" fillId="5" borderId="40" xfId="0" applyFont="1" applyFill="1" applyBorder="1" applyAlignment="1" applyProtection="1">
      <alignment horizontal="center" vertical="center" wrapText="1"/>
      <protection locked="0"/>
    </xf>
    <xf numFmtId="0" fontId="8" fillId="5" borderId="20" xfId="0" applyFont="1" applyFill="1" applyBorder="1" applyAlignment="1" applyProtection="1">
      <alignment horizontal="center" vertical="center" wrapText="1"/>
      <protection locked="0"/>
    </xf>
    <xf numFmtId="0" fontId="6" fillId="5" borderId="7" xfId="0" applyFont="1" applyFill="1" applyBorder="1" applyAlignment="1" applyProtection="1">
      <alignment horizontal="center" vertical="center" wrapText="1"/>
      <protection locked="0"/>
    </xf>
    <xf numFmtId="0" fontId="8" fillId="11" borderId="7" xfId="0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 applyProtection="1">
      <alignment horizontal="center" vertical="center" wrapText="1"/>
      <protection locked="0"/>
    </xf>
    <xf numFmtId="10" fontId="9" fillId="6" borderId="0" xfId="0" applyNumberFormat="1" applyFont="1" applyFill="1" applyAlignment="1">
      <alignment horizontal="center" vertical="center"/>
    </xf>
    <xf numFmtId="0" fontId="8" fillId="5" borderId="29" xfId="0" applyFont="1" applyFill="1" applyBorder="1" applyAlignment="1" applyProtection="1">
      <alignment horizontal="center" vertical="center" wrapText="1"/>
      <protection locked="0"/>
    </xf>
    <xf numFmtId="0" fontId="8" fillId="5" borderId="21" xfId="0" applyFont="1" applyFill="1" applyBorder="1" applyAlignment="1" applyProtection="1">
      <alignment horizontal="center" vertical="center" wrapText="1"/>
      <protection locked="0"/>
    </xf>
    <xf numFmtId="0" fontId="6" fillId="5" borderId="19" xfId="0" applyFont="1" applyFill="1" applyBorder="1" applyAlignment="1" applyProtection="1">
      <alignment horizontal="center" vertical="center" wrapText="1"/>
      <protection locked="0"/>
    </xf>
    <xf numFmtId="0" fontId="6" fillId="5" borderId="20" xfId="0" applyFont="1" applyFill="1" applyBorder="1" applyAlignment="1" applyProtection="1">
      <alignment horizontal="center" vertical="center" wrapText="1"/>
      <protection locked="0"/>
    </xf>
    <xf numFmtId="0" fontId="6" fillId="5" borderId="30" xfId="0" applyFont="1" applyFill="1" applyBorder="1" applyAlignment="1" applyProtection="1">
      <alignment horizontal="center" vertical="center" wrapText="1"/>
      <protection locked="0"/>
    </xf>
    <xf numFmtId="0" fontId="6" fillId="5" borderId="29" xfId="0" applyFont="1" applyFill="1" applyBorder="1" applyAlignment="1" applyProtection="1">
      <alignment horizontal="center" vertical="center" wrapText="1"/>
      <protection locked="0"/>
    </xf>
    <xf numFmtId="10" fontId="9" fillId="6" borderId="32" xfId="0" applyNumberFormat="1" applyFont="1" applyFill="1" applyBorder="1" applyAlignment="1">
      <alignment horizontal="center" vertical="center"/>
    </xf>
    <xf numFmtId="10" fontId="9" fillId="6" borderId="11" xfId="0" applyNumberFormat="1" applyFont="1" applyFill="1" applyBorder="1" applyAlignment="1">
      <alignment horizontal="center" vertical="center"/>
    </xf>
    <xf numFmtId="0" fontId="8" fillId="5" borderId="11" xfId="0" applyFont="1" applyFill="1" applyBorder="1" applyAlignment="1" applyProtection="1">
      <alignment horizontal="center" vertical="center" wrapText="1"/>
      <protection locked="0"/>
    </xf>
    <xf numFmtId="0" fontId="6" fillId="5" borderId="1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18" borderId="18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justify" vertical="center" wrapText="1"/>
      <protection locked="0"/>
    </xf>
    <xf numFmtId="0" fontId="7" fillId="0" borderId="17" xfId="0" applyFont="1" applyBorder="1" applyAlignment="1" applyProtection="1">
      <alignment horizontal="justify" vertical="center" wrapText="1"/>
      <protection locked="0"/>
    </xf>
    <xf numFmtId="0" fontId="7" fillId="0" borderId="17" xfId="0" applyFont="1" applyBorder="1" applyAlignment="1" applyProtection="1">
      <alignment horizontal="justify" vertical="center" wrapText="1"/>
      <protection locked="0"/>
    </xf>
    <xf numFmtId="164" fontId="7" fillId="0" borderId="35" xfId="1" applyNumberFormat="1" applyFont="1" applyFill="1" applyBorder="1" applyAlignment="1" applyProtection="1">
      <alignment horizontal="center" vertical="center" wrapText="1"/>
      <protection locked="0"/>
    </xf>
    <xf numFmtId="3" fontId="7" fillId="9" borderId="42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31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10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25" xfId="1" applyNumberFormat="1" applyFont="1" applyFill="1" applyBorder="1" applyAlignment="1" applyProtection="1">
      <alignment horizontal="center" vertical="center" wrapText="1"/>
      <protection locked="0"/>
    </xf>
    <xf numFmtId="3" fontId="7" fillId="22" borderId="14" xfId="0" applyNumberFormat="1" applyFont="1" applyFill="1" applyBorder="1" applyAlignment="1" applyProtection="1">
      <alignment horizontal="center" vertical="center" wrapText="1"/>
      <protection locked="0"/>
    </xf>
    <xf numFmtId="10" fontId="8" fillId="3" borderId="46" xfId="0" applyNumberFormat="1" applyFont="1" applyFill="1" applyBorder="1" applyAlignment="1" applyProtection="1">
      <alignment horizontal="center" vertical="center" wrapText="1"/>
      <protection hidden="1"/>
    </xf>
    <xf numFmtId="3" fontId="7" fillId="6" borderId="14" xfId="0" applyNumberFormat="1" applyFont="1" applyFill="1" applyBorder="1" applyAlignment="1" applyProtection="1">
      <alignment horizontal="center" vertical="center" wrapText="1"/>
      <protection locked="0"/>
    </xf>
    <xf numFmtId="10" fontId="8" fillId="24" borderId="46" xfId="0" applyNumberFormat="1" applyFont="1" applyFill="1" applyBorder="1" applyAlignment="1" applyProtection="1">
      <alignment horizontal="center" vertical="center" wrapText="1"/>
      <protection hidden="1"/>
    </xf>
    <xf numFmtId="164" fontId="7" fillId="0" borderId="27" xfId="1" applyNumberFormat="1" applyFont="1" applyFill="1" applyBorder="1" applyAlignment="1" applyProtection="1">
      <alignment horizontal="center" vertical="center" wrapText="1"/>
      <protection locked="0"/>
    </xf>
    <xf numFmtId="3" fontId="7" fillId="13" borderId="37" xfId="0" applyNumberFormat="1" applyFont="1" applyFill="1" applyBorder="1" applyAlignment="1" applyProtection="1">
      <alignment horizontal="center" vertical="center" wrapText="1"/>
      <protection locked="0"/>
    </xf>
    <xf numFmtId="164" fontId="7" fillId="9" borderId="23" xfId="1" applyNumberFormat="1" applyFont="1" applyFill="1" applyBorder="1" applyAlignment="1" applyProtection="1">
      <alignment horizontal="center" vertical="center" wrapText="1"/>
      <protection locked="0"/>
    </xf>
    <xf numFmtId="164" fontId="7" fillId="9" borderId="10" xfId="1" applyNumberFormat="1" applyFont="1" applyFill="1" applyBorder="1" applyAlignment="1" applyProtection="1">
      <alignment horizontal="center" vertical="center" wrapText="1"/>
      <protection locked="0"/>
    </xf>
    <xf numFmtId="164" fontId="7" fillId="9" borderId="27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31" xfId="0" applyFont="1" applyFill="1" applyBorder="1" applyAlignment="1" applyProtection="1">
      <alignment vertical="center" wrapText="1"/>
      <protection locked="0"/>
    </xf>
    <xf numFmtId="0" fontId="10" fillId="2" borderId="10" xfId="0" applyFont="1" applyFill="1" applyBorder="1" applyAlignment="1" applyProtection="1">
      <alignment vertical="center" wrapText="1"/>
      <protection locked="0"/>
    </xf>
    <xf numFmtId="3" fontId="6" fillId="29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vertical="center" wrapText="1"/>
      <protection locked="0"/>
    </xf>
    <xf numFmtId="0" fontId="6" fillId="29" borderId="8" xfId="0" applyFont="1" applyFill="1" applyBorder="1" applyAlignment="1" applyProtection="1">
      <alignment horizontal="center" vertical="center" wrapText="1"/>
      <protection locked="0"/>
    </xf>
    <xf numFmtId="0" fontId="10" fillId="2" borderId="44" xfId="0" applyFont="1" applyFill="1" applyBorder="1" applyAlignment="1" applyProtection="1">
      <alignment vertical="center" wrapText="1"/>
      <protection locked="0"/>
    </xf>
    <xf numFmtId="0" fontId="10" fillId="2" borderId="0" xfId="0" applyFont="1" applyFill="1" applyAlignment="1" applyProtection="1">
      <alignment vertical="center" wrapText="1"/>
      <protection locked="0"/>
    </xf>
    <xf numFmtId="3" fontId="10" fillId="18" borderId="45" xfId="0" applyNumberFormat="1" applyFont="1" applyFill="1" applyBorder="1" applyAlignment="1" applyProtection="1">
      <alignment horizontal="center" vertical="center" wrapText="1"/>
      <protection locked="0"/>
    </xf>
    <xf numFmtId="165" fontId="6" fillId="3" borderId="46" xfId="0" applyNumberFormat="1" applyFont="1" applyFill="1" applyBorder="1" applyAlignment="1" applyProtection="1">
      <alignment horizontal="center" vertical="center" wrapText="1"/>
      <protection hidden="1"/>
    </xf>
    <xf numFmtId="3" fontId="10" fillId="12" borderId="3" xfId="0" applyNumberFormat="1" applyFont="1" applyFill="1" applyBorder="1" applyAlignment="1" applyProtection="1">
      <alignment horizontal="center" vertical="center" wrapText="1"/>
      <protection locked="0"/>
    </xf>
    <xf numFmtId="10" fontId="9" fillId="10" borderId="11" xfId="1" applyNumberFormat="1" applyFont="1" applyFill="1" applyBorder="1" applyAlignment="1">
      <alignment horizontal="center" vertical="center" wrapText="1"/>
    </xf>
    <xf numFmtId="3" fontId="10" fillId="0" borderId="14" xfId="0" applyNumberFormat="1" applyFont="1" applyBorder="1" applyAlignment="1" applyProtection="1">
      <alignment horizontal="center" vertical="center" wrapText="1"/>
      <protection locked="0"/>
    </xf>
    <xf numFmtId="3" fontId="10" fillId="15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23" borderId="52" xfId="0" applyFont="1" applyFill="1" applyBorder="1" applyAlignment="1">
      <alignment horizontal="center" vertical="center" wrapText="1"/>
    </xf>
    <xf numFmtId="0" fontId="6" fillId="23" borderId="8" xfId="0" applyFont="1" applyFill="1" applyBorder="1" applyAlignment="1">
      <alignment horizontal="center" vertical="center" wrapText="1"/>
    </xf>
    <xf numFmtId="3" fontId="6" fillId="31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31" borderId="8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18" borderId="12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justify" vertical="center" wrapText="1"/>
      <protection locked="0"/>
    </xf>
    <xf numFmtId="0" fontId="7" fillId="0" borderId="6" xfId="0" applyFont="1" applyBorder="1" applyAlignment="1" applyProtection="1">
      <alignment horizontal="justify" vertical="center" wrapText="1"/>
      <protection locked="0"/>
    </xf>
    <xf numFmtId="0" fontId="7" fillId="0" borderId="6" xfId="0" applyFont="1" applyBorder="1" applyAlignment="1" applyProtection="1">
      <alignment horizontal="justify" vertical="center" wrapText="1"/>
      <protection locked="0"/>
    </xf>
    <xf numFmtId="164" fontId="7" fillId="0" borderId="16" xfId="1" applyNumberFormat="1" applyFont="1" applyFill="1" applyBorder="1" applyAlignment="1" applyProtection="1">
      <alignment horizontal="center" vertical="center" wrapText="1"/>
      <protection locked="0"/>
    </xf>
    <xf numFmtId="3" fontId="7" fillId="9" borderId="43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32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26" xfId="1" applyNumberFormat="1" applyFont="1" applyFill="1" applyBorder="1" applyAlignment="1" applyProtection="1">
      <alignment horizontal="center" vertical="center" wrapText="1"/>
      <protection locked="0"/>
    </xf>
    <xf numFmtId="3" fontId="7" fillId="22" borderId="15" xfId="0" applyNumberFormat="1" applyFont="1" applyFill="1" applyBorder="1" applyAlignment="1" applyProtection="1">
      <alignment horizontal="center" vertical="center" wrapText="1"/>
      <protection locked="0"/>
    </xf>
    <xf numFmtId="10" fontId="8" fillId="3" borderId="7" xfId="0" applyNumberFormat="1" applyFont="1" applyFill="1" applyBorder="1" applyAlignment="1" applyProtection="1">
      <alignment horizontal="center" vertical="center" wrapText="1"/>
      <protection hidden="1"/>
    </xf>
    <xf numFmtId="3" fontId="7" fillId="6" borderId="15" xfId="0" applyNumberFormat="1" applyFont="1" applyFill="1" applyBorder="1" applyAlignment="1" applyProtection="1">
      <alignment horizontal="center" vertical="center" wrapText="1"/>
      <protection locked="0"/>
    </xf>
    <xf numFmtId="10" fontId="8" fillId="24" borderId="7" xfId="0" applyNumberFormat="1" applyFont="1" applyFill="1" applyBorder="1" applyAlignment="1" applyProtection="1">
      <alignment horizontal="center" vertical="center" wrapText="1"/>
      <protection hidden="1"/>
    </xf>
    <xf numFmtId="164" fontId="7" fillId="0" borderId="28" xfId="1" applyNumberFormat="1" applyFont="1" applyFill="1" applyBorder="1" applyAlignment="1" applyProtection="1">
      <alignment horizontal="center" vertical="center" wrapText="1"/>
      <protection locked="0"/>
    </xf>
    <xf numFmtId="3" fontId="7" fillId="13" borderId="38" xfId="0" applyNumberFormat="1" applyFont="1" applyFill="1" applyBorder="1" applyAlignment="1" applyProtection="1">
      <alignment horizontal="center" vertical="center" wrapText="1"/>
      <protection locked="0"/>
    </xf>
    <xf numFmtId="164" fontId="7" fillId="9" borderId="24" xfId="1" applyNumberFormat="1" applyFont="1" applyFill="1" applyBorder="1" applyAlignment="1" applyProtection="1">
      <alignment horizontal="center" vertical="center" wrapText="1"/>
      <protection locked="0"/>
    </xf>
    <xf numFmtId="164" fontId="7" fillId="9" borderId="1" xfId="1" applyNumberFormat="1" applyFont="1" applyFill="1" applyBorder="1" applyAlignment="1" applyProtection="1">
      <alignment horizontal="center" vertical="center" wrapText="1"/>
      <protection locked="0"/>
    </xf>
    <xf numFmtId="164" fontId="7" fillId="9" borderId="28" xfId="1" applyNumberFormat="1" applyFont="1" applyFill="1" applyBorder="1" applyAlignment="1" applyProtection="1">
      <alignment horizontal="center" vertical="center" wrapText="1"/>
      <protection locked="0"/>
    </xf>
    <xf numFmtId="0" fontId="10" fillId="2" borderId="32" xfId="0" applyFont="1" applyFill="1" applyBorder="1" applyAlignment="1" applyProtection="1">
      <alignment vertical="center" wrapText="1"/>
      <protection locked="0"/>
    </xf>
    <xf numFmtId="0" fontId="10" fillId="2" borderId="1" xfId="0" applyFont="1" applyFill="1" applyBorder="1" applyAlignment="1" applyProtection="1">
      <alignment vertical="center" wrapText="1"/>
      <protection locked="0"/>
    </xf>
    <xf numFmtId="3" fontId="6" fillId="29" borderId="11" xfId="0" applyNumberFormat="1" applyFont="1" applyFill="1" applyBorder="1" applyAlignment="1" applyProtection="1">
      <alignment horizontal="center" vertical="center" wrapText="1"/>
      <protection locked="0"/>
    </xf>
    <xf numFmtId="3" fontId="6" fillId="9" borderId="1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 applyProtection="1">
      <alignment vertical="center" wrapText="1"/>
      <protection locked="0"/>
    </xf>
    <xf numFmtId="3" fontId="10" fillId="18" borderId="15" xfId="0" applyNumberFormat="1" applyFont="1" applyFill="1" applyBorder="1" applyAlignment="1" applyProtection="1">
      <alignment horizontal="center" vertical="center" wrapText="1"/>
      <protection locked="0"/>
    </xf>
    <xf numFmtId="165" fontId="6" fillId="3" borderId="7" xfId="0" applyNumberFormat="1" applyFont="1" applyFill="1" applyBorder="1" applyAlignment="1" applyProtection="1">
      <alignment horizontal="center" vertical="center" wrapText="1"/>
      <protection hidden="1"/>
    </xf>
    <xf numFmtId="3" fontId="10" fillId="12" borderId="5" xfId="0" applyNumberFormat="1" applyFont="1" applyFill="1" applyBorder="1" applyAlignment="1" applyProtection="1">
      <alignment horizontal="center" vertical="center" wrapText="1"/>
      <protection locked="0"/>
    </xf>
    <xf numFmtId="10" fontId="9" fillId="10" borderId="41" xfId="1" applyNumberFormat="1" applyFont="1" applyFill="1" applyBorder="1" applyAlignment="1">
      <alignment horizontal="center" vertical="center" wrapText="1"/>
    </xf>
    <xf numFmtId="3" fontId="10" fillId="0" borderId="15" xfId="0" applyNumberFormat="1" applyFont="1" applyBorder="1" applyAlignment="1" applyProtection="1">
      <alignment horizontal="center" vertical="center" wrapText="1"/>
      <protection locked="0"/>
    </xf>
    <xf numFmtId="3" fontId="10" fillId="15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23" borderId="53" xfId="0" applyFont="1" applyFill="1" applyBorder="1" applyAlignment="1">
      <alignment horizontal="center" vertical="center" wrapText="1"/>
    </xf>
    <xf numFmtId="0" fontId="6" fillId="23" borderId="55" xfId="0" applyFont="1" applyFill="1" applyBorder="1" applyAlignment="1">
      <alignment horizontal="center" vertical="center" wrapText="1"/>
    </xf>
    <xf numFmtId="3" fontId="6" fillId="31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18" borderId="9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center" wrapText="1"/>
      <protection locked="0"/>
    </xf>
    <xf numFmtId="0" fontId="7" fillId="0" borderId="3" xfId="0" applyFont="1" applyBorder="1" applyAlignment="1" applyProtection="1">
      <alignment horizontal="justify" vertical="center" wrapText="1"/>
      <protection locked="0"/>
    </xf>
    <xf numFmtId="0" fontId="7" fillId="0" borderId="3" xfId="0" applyFont="1" applyBorder="1" applyAlignment="1" applyProtection="1">
      <alignment horizontal="justify" vertical="center" wrapText="1"/>
      <protection locked="0"/>
    </xf>
    <xf numFmtId="10" fontId="8" fillId="3" borderId="4" xfId="0" applyNumberFormat="1" applyFont="1" applyFill="1" applyBorder="1" applyAlignment="1">
      <alignment horizontal="center" vertical="center" wrapText="1"/>
    </xf>
    <xf numFmtId="10" fontId="8" fillId="24" borderId="4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0" fontId="6" fillId="23" borderId="54" xfId="0" applyFont="1" applyFill="1" applyBorder="1" applyAlignment="1">
      <alignment horizontal="center" vertical="center" wrapText="1"/>
    </xf>
    <xf numFmtId="0" fontId="6" fillId="23" borderId="13" xfId="0" applyFont="1" applyFill="1" applyBorder="1" applyAlignment="1">
      <alignment horizontal="center" vertical="center" wrapText="1"/>
    </xf>
    <xf numFmtId="3" fontId="7" fillId="9" borderId="43" xfId="0" applyNumberFormat="1" applyFont="1" applyFill="1" applyBorder="1" applyAlignment="1" applyProtection="1">
      <alignment horizontal="justify" vertical="center" wrapText="1"/>
      <protection locked="0"/>
    </xf>
    <xf numFmtId="10" fontId="8" fillId="3" borderId="7" xfId="0" applyNumberFormat="1" applyFont="1" applyFill="1" applyBorder="1" applyAlignment="1">
      <alignment horizontal="center" vertical="center" wrapText="1"/>
    </xf>
    <xf numFmtId="10" fontId="8" fillId="24" borderId="7" xfId="0" applyNumberFormat="1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center" vertical="center" wrapText="1"/>
    </xf>
    <xf numFmtId="0" fontId="7" fillId="9" borderId="9" xfId="0" applyFont="1" applyFill="1" applyBorder="1" applyAlignment="1" applyProtection="1">
      <alignment horizontal="justify" vertical="center" wrapText="1"/>
      <protection locked="0"/>
    </xf>
    <xf numFmtId="0" fontId="7" fillId="9" borderId="3" xfId="0" applyFont="1" applyFill="1" applyBorder="1" applyAlignment="1" applyProtection="1">
      <alignment horizontal="justify" vertical="center" wrapText="1"/>
      <protection locked="0"/>
    </xf>
    <xf numFmtId="0" fontId="7" fillId="9" borderId="3" xfId="0" applyFont="1" applyFill="1" applyBorder="1" applyAlignment="1" applyProtection="1">
      <alignment horizontal="justify" vertical="center" wrapText="1"/>
      <protection locked="0"/>
    </xf>
    <xf numFmtId="10" fontId="7" fillId="0" borderId="36" xfId="1" applyNumberFormat="1" applyFont="1" applyFill="1" applyBorder="1" applyAlignment="1" applyProtection="1">
      <alignment horizontal="center" vertical="center" wrapText="1"/>
      <protection locked="0"/>
    </xf>
    <xf numFmtId="3" fontId="8" fillId="9" borderId="42" xfId="0" applyNumberFormat="1" applyFont="1" applyFill="1" applyBorder="1" applyAlignment="1" applyProtection="1">
      <alignment horizontal="justify" vertical="center" wrapText="1"/>
      <protection locked="0"/>
    </xf>
    <xf numFmtId="3" fontId="7" fillId="30" borderId="68" xfId="0" applyNumberFormat="1" applyFont="1" applyFill="1" applyBorder="1" applyAlignment="1">
      <alignment horizontal="center" vertical="center" wrapText="1"/>
    </xf>
    <xf numFmtId="3" fontId="7" fillId="13" borderId="2" xfId="0" applyNumberFormat="1" applyFont="1" applyFill="1" applyBorder="1" applyAlignment="1" applyProtection="1">
      <alignment horizontal="center" vertical="center" wrapText="1"/>
      <protection locked="0"/>
    </xf>
    <xf numFmtId="10" fontId="8" fillId="24" borderId="4" xfId="0" applyNumberFormat="1" applyFont="1" applyFill="1" applyBorder="1" applyAlignment="1">
      <alignment vertical="center" wrapText="1"/>
    </xf>
    <xf numFmtId="3" fontId="10" fillId="18" borderId="14" xfId="0" applyNumberFormat="1" applyFont="1" applyFill="1" applyBorder="1" applyAlignment="1" applyProtection="1">
      <alignment horizontal="center" vertical="center" wrapText="1"/>
      <protection locked="0"/>
    </xf>
    <xf numFmtId="10" fontId="6" fillId="3" borderId="4" xfId="0" applyNumberFormat="1" applyFont="1" applyFill="1" applyBorder="1" applyAlignment="1">
      <alignment horizontal="center" vertical="center" wrapText="1"/>
    </xf>
    <xf numFmtId="0" fontId="10" fillId="21" borderId="50" xfId="0" applyFont="1" applyFill="1" applyBorder="1" applyAlignment="1">
      <alignment horizontal="center" vertical="center" wrapText="1"/>
    </xf>
    <xf numFmtId="10" fontId="6" fillId="3" borderId="23" xfId="0" applyNumberFormat="1" applyFont="1" applyFill="1" applyBorder="1" applyAlignment="1">
      <alignment horizontal="center" vertical="center" wrapText="1"/>
    </xf>
    <xf numFmtId="10" fontId="9" fillId="20" borderId="41" xfId="1" applyNumberFormat="1" applyFont="1" applyFill="1" applyBorder="1" applyAlignment="1">
      <alignment horizontal="center" vertical="center" wrapText="1"/>
    </xf>
    <xf numFmtId="0" fontId="6" fillId="28" borderId="52" xfId="0" applyFont="1" applyFill="1" applyBorder="1" applyAlignment="1">
      <alignment horizontal="left" vertical="center" wrapText="1"/>
    </xf>
    <xf numFmtId="0" fontId="6" fillId="28" borderId="65" xfId="0" applyFont="1" applyFill="1" applyBorder="1" applyAlignment="1">
      <alignment vertical="center" wrapText="1"/>
    </xf>
    <xf numFmtId="3" fontId="6" fillId="9" borderId="8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61" xfId="0" applyNumberFormat="1" applyFont="1" applyFill="1" applyBorder="1" applyAlignment="1">
      <alignment horizontal="center" vertical="center" wrapText="1"/>
    </xf>
    <xf numFmtId="0" fontId="11" fillId="23" borderId="52" xfId="0" applyFont="1" applyFill="1" applyBorder="1" applyAlignment="1">
      <alignment horizontal="center" vertical="center" wrapText="1"/>
    </xf>
    <xf numFmtId="0" fontId="10" fillId="23" borderId="8" xfId="0" applyFont="1" applyFill="1" applyBorder="1" applyAlignment="1">
      <alignment horizontal="center" vertical="center" wrapText="1"/>
    </xf>
    <xf numFmtId="0" fontId="12" fillId="29" borderId="22" xfId="0" applyFont="1" applyFill="1" applyBorder="1" applyAlignment="1">
      <alignment horizontal="center" vertical="center"/>
    </xf>
    <xf numFmtId="3" fontId="13" fillId="0" borderId="22" xfId="0" applyNumberFormat="1" applyFont="1" applyBorder="1" applyAlignment="1">
      <alignment horizontal="center" vertical="center"/>
    </xf>
    <xf numFmtId="0" fontId="6" fillId="28" borderId="54" xfId="0" applyFont="1" applyFill="1" applyBorder="1" applyAlignment="1">
      <alignment horizontal="center" vertical="center" wrapText="1"/>
    </xf>
    <xf numFmtId="0" fontId="6" fillId="28" borderId="65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 applyProtection="1">
      <alignment horizontal="justify" vertical="center" wrapText="1"/>
      <protection locked="0"/>
    </xf>
    <xf numFmtId="0" fontId="7" fillId="9" borderId="6" xfId="0" applyFont="1" applyFill="1" applyBorder="1" applyAlignment="1" applyProtection="1">
      <alignment horizontal="justify" vertical="center" wrapText="1"/>
      <protection locked="0"/>
    </xf>
    <xf numFmtId="0" fontId="7" fillId="9" borderId="6" xfId="0" applyFont="1" applyFill="1" applyBorder="1" applyAlignment="1" applyProtection="1">
      <alignment horizontal="justify" vertical="center" wrapText="1"/>
      <protection locked="0"/>
    </xf>
    <xf numFmtId="10" fontId="7" fillId="0" borderId="16" xfId="1" applyNumberFormat="1" applyFont="1" applyFill="1" applyBorder="1" applyAlignment="1" applyProtection="1">
      <alignment horizontal="center" vertical="center" wrapText="1"/>
      <protection locked="0"/>
    </xf>
    <xf numFmtId="3" fontId="7" fillId="30" borderId="69" xfId="0" applyNumberFormat="1" applyFont="1" applyFill="1" applyBorder="1" applyAlignment="1">
      <alignment horizontal="center" vertical="center" wrapText="1"/>
    </xf>
    <xf numFmtId="3" fontId="7" fillId="13" borderId="5" xfId="0" applyNumberFormat="1" applyFont="1" applyFill="1" applyBorder="1" applyAlignment="1" applyProtection="1">
      <alignment horizontal="center" vertical="center" wrapText="1"/>
      <protection locked="0"/>
    </xf>
    <xf numFmtId="10" fontId="8" fillId="24" borderId="7" xfId="0" applyNumberFormat="1" applyFont="1" applyFill="1" applyBorder="1" applyAlignment="1">
      <alignment vertical="center" wrapText="1"/>
    </xf>
    <xf numFmtId="10" fontId="6" fillId="3" borderId="7" xfId="0" applyNumberFormat="1" applyFont="1" applyFill="1" applyBorder="1" applyAlignment="1">
      <alignment horizontal="center" vertical="center" wrapText="1"/>
    </xf>
    <xf numFmtId="0" fontId="10" fillId="21" borderId="51" xfId="0" applyFont="1" applyFill="1" applyBorder="1" applyAlignment="1">
      <alignment horizontal="center" vertical="center" wrapText="1"/>
    </xf>
    <xf numFmtId="10" fontId="6" fillId="3" borderId="24" xfId="0" applyNumberFormat="1" applyFont="1" applyFill="1" applyBorder="1" applyAlignment="1">
      <alignment horizontal="center" vertical="center" wrapText="1"/>
    </xf>
    <xf numFmtId="0" fontId="6" fillId="28" borderId="54" xfId="0" applyFont="1" applyFill="1" applyBorder="1" applyAlignment="1">
      <alignment horizontal="left" vertical="center" wrapText="1"/>
    </xf>
    <xf numFmtId="0" fontId="6" fillId="28" borderId="66" xfId="0" applyFont="1" applyFill="1" applyBorder="1" applyAlignment="1">
      <alignment vertical="center" wrapText="1"/>
    </xf>
    <xf numFmtId="0" fontId="6" fillId="9" borderId="11" xfId="0" applyFont="1" applyFill="1" applyBorder="1" applyAlignment="1" applyProtection="1">
      <alignment horizontal="center" vertical="center" wrapText="1"/>
      <protection locked="0"/>
    </xf>
    <xf numFmtId="164" fontId="6" fillId="3" borderId="62" xfId="0" applyNumberFormat="1" applyFont="1" applyFill="1" applyBorder="1" applyAlignment="1">
      <alignment horizontal="center" vertical="center" wrapText="1"/>
    </xf>
    <xf numFmtId="0" fontId="10" fillId="23" borderId="53" xfId="0" applyFont="1" applyFill="1" applyBorder="1" applyAlignment="1">
      <alignment horizontal="center" vertical="center" wrapText="1"/>
    </xf>
    <xf numFmtId="0" fontId="10" fillId="23" borderId="55" xfId="0" applyFont="1" applyFill="1" applyBorder="1" applyAlignment="1">
      <alignment horizontal="center" vertical="center" wrapText="1"/>
    </xf>
    <xf numFmtId="3" fontId="12" fillId="29" borderId="70" xfId="0" applyNumberFormat="1" applyFont="1" applyFill="1" applyBorder="1" applyAlignment="1">
      <alignment horizontal="center" vertical="center"/>
    </xf>
    <xf numFmtId="3" fontId="13" fillId="0" borderId="70" xfId="0" applyNumberFormat="1" applyFont="1" applyBorder="1" applyAlignment="1">
      <alignment horizontal="center" vertical="center"/>
    </xf>
    <xf numFmtId="0" fontId="6" fillId="28" borderId="53" xfId="0" applyFont="1" applyFill="1" applyBorder="1" applyAlignment="1">
      <alignment horizontal="center" vertical="center" wrapText="1"/>
    </xf>
    <xf numFmtId="0" fontId="6" fillId="28" borderId="67" xfId="0" applyFont="1" applyFill="1" applyBorder="1" applyAlignment="1">
      <alignment horizontal="center" vertical="center" wrapText="1"/>
    </xf>
    <xf numFmtId="3" fontId="7" fillId="9" borderId="42" xfId="0" applyNumberFormat="1" applyFont="1" applyFill="1" applyBorder="1" applyAlignment="1" applyProtection="1">
      <alignment horizontal="justify" vertical="center" wrapText="1"/>
      <protection locked="0"/>
    </xf>
    <xf numFmtId="0" fontId="6" fillId="23" borderId="54" xfId="0" applyFont="1" applyFill="1" applyBorder="1" applyAlignment="1">
      <alignment vertical="center" wrapText="1"/>
    </xf>
    <xf numFmtId="0" fontId="6" fillId="23" borderId="13" xfId="0" applyFont="1" applyFill="1" applyBorder="1" applyAlignment="1">
      <alignment vertical="center" wrapText="1"/>
    </xf>
    <xf numFmtId="10" fontId="9" fillId="10" borderId="8" xfId="1" applyNumberFormat="1" applyFont="1" applyFill="1" applyBorder="1" applyAlignment="1">
      <alignment horizontal="center" vertical="center" wrapText="1"/>
    </xf>
    <xf numFmtId="0" fontId="10" fillId="23" borderId="54" xfId="0" applyFont="1" applyFill="1" applyBorder="1" applyAlignment="1">
      <alignment horizontal="center" vertical="center" wrapText="1"/>
    </xf>
    <xf numFmtId="0" fontId="10" fillId="23" borderId="13" xfId="0" applyFont="1" applyFill="1" applyBorder="1" applyAlignment="1">
      <alignment horizontal="center" vertical="center" wrapText="1"/>
    </xf>
    <xf numFmtId="0" fontId="12" fillId="29" borderId="70" xfId="0" applyFont="1" applyFill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6" fillId="23" borderId="53" xfId="0" applyFont="1" applyFill="1" applyBorder="1" applyAlignment="1">
      <alignment vertical="center" wrapText="1"/>
    </xf>
    <xf numFmtId="0" fontId="6" fillId="23" borderId="55" xfId="0" applyFont="1" applyFill="1" applyBorder="1" applyAlignment="1">
      <alignment vertical="center" wrapText="1"/>
    </xf>
    <xf numFmtId="0" fontId="8" fillId="18" borderId="14" xfId="0" applyFont="1" applyFill="1" applyBorder="1" applyAlignment="1" applyProtection="1">
      <alignment horizontal="center" vertical="center" wrapText="1"/>
      <protection locked="0"/>
    </xf>
    <xf numFmtId="0" fontId="7" fillId="9" borderId="14" xfId="0" applyFont="1" applyFill="1" applyBorder="1" applyAlignment="1" applyProtection="1">
      <alignment horizontal="justify" vertical="center" wrapText="1"/>
      <protection locked="0"/>
    </xf>
    <xf numFmtId="0" fontId="6" fillId="23" borderId="8" xfId="0" applyFont="1" applyFill="1" applyBorder="1" applyAlignment="1">
      <alignment vertical="center" wrapText="1"/>
    </xf>
    <xf numFmtId="0" fontId="10" fillId="23" borderId="52" xfId="0" applyFont="1" applyFill="1" applyBorder="1" applyAlignment="1">
      <alignment horizontal="center" vertical="center" wrapText="1"/>
    </xf>
    <xf numFmtId="0" fontId="6" fillId="23" borderId="52" xfId="0" applyFont="1" applyFill="1" applyBorder="1" applyAlignment="1">
      <alignment vertical="center" wrapText="1"/>
    </xf>
    <xf numFmtId="0" fontId="8" fillId="18" borderId="15" xfId="0" applyFont="1" applyFill="1" applyBorder="1" applyAlignment="1" applyProtection="1">
      <alignment horizontal="center" vertical="center" wrapText="1"/>
      <protection locked="0"/>
    </xf>
    <xf numFmtId="0" fontId="7" fillId="9" borderId="15" xfId="0" applyFont="1" applyFill="1" applyBorder="1" applyAlignment="1" applyProtection="1">
      <alignment horizontal="justify" vertical="center" wrapText="1"/>
      <protection locked="0"/>
    </xf>
    <xf numFmtId="3" fontId="8" fillId="9" borderId="43" xfId="0" applyNumberFormat="1" applyFont="1" applyFill="1" applyBorder="1" applyAlignment="1" applyProtection="1">
      <alignment horizontal="justify" vertical="center" wrapText="1"/>
      <protection locked="0"/>
    </xf>
    <xf numFmtId="3" fontId="7" fillId="30" borderId="1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4" xfId="0" applyFont="1" applyBorder="1" applyAlignment="1">
      <alignment vertical="center" wrapText="1"/>
    </xf>
    <xf numFmtId="0" fontId="6" fillId="0" borderId="66" xfId="0" applyFont="1" applyBorder="1" applyAlignment="1">
      <alignment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6" fillId="9" borderId="58" xfId="0" applyFont="1" applyFill="1" applyBorder="1" applyAlignment="1" applyProtection="1">
      <alignment horizontal="center" vertical="center" wrapText="1"/>
      <protection locked="0"/>
    </xf>
    <xf numFmtId="3" fontId="7" fillId="30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3" xfId="0" applyFont="1" applyBorder="1" applyAlignment="1">
      <alignment vertical="center" wrapText="1"/>
    </xf>
    <xf numFmtId="0" fontId="6" fillId="0" borderId="67" xfId="0" applyFont="1" applyBorder="1" applyAlignment="1">
      <alignment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6" fillId="9" borderId="59" xfId="0" applyFont="1" applyFill="1" applyBorder="1" applyAlignment="1" applyProtection="1">
      <alignment horizontal="center" vertical="center" wrapText="1"/>
      <protection locked="0"/>
    </xf>
    <xf numFmtId="0" fontId="6" fillId="0" borderId="63" xfId="0" applyFont="1" applyBorder="1" applyAlignment="1">
      <alignment vertical="center" wrapText="1"/>
    </xf>
    <xf numFmtId="0" fontId="10" fillId="23" borderId="60" xfId="0" applyFont="1" applyFill="1" applyBorder="1" applyAlignment="1">
      <alignment horizontal="center" vertical="center" wrapText="1"/>
    </xf>
    <xf numFmtId="0" fontId="6" fillId="23" borderId="60" xfId="0" applyFont="1" applyFill="1" applyBorder="1" applyAlignment="1">
      <alignment vertical="center" wrapText="1"/>
    </xf>
    <xf numFmtId="0" fontId="6" fillId="9" borderId="8" xfId="0" applyFont="1" applyFill="1" applyBorder="1" applyAlignment="1" applyProtection="1">
      <alignment horizontal="center" vertical="center" wrapText="1"/>
      <protection locked="0"/>
    </xf>
    <xf numFmtId="0" fontId="6" fillId="23" borderId="60" xfId="0" applyFont="1" applyFill="1" applyBorder="1" applyAlignment="1">
      <alignment horizontal="center" vertical="center" wrapText="1"/>
    </xf>
    <xf numFmtId="0" fontId="6" fillId="0" borderId="64" xfId="0" applyFont="1" applyBorder="1" applyAlignment="1">
      <alignment vertical="center" wrapText="1"/>
    </xf>
    <xf numFmtId="0" fontId="6" fillId="9" borderId="11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justify" vertical="center" wrapText="1"/>
      <protection locked="0"/>
    </xf>
    <xf numFmtId="0" fontId="7" fillId="0" borderId="15" xfId="0" applyFont="1" applyBorder="1" applyAlignment="1" applyProtection="1">
      <alignment horizontal="justify" vertical="center" wrapText="1"/>
      <protection locked="0"/>
    </xf>
    <xf numFmtId="0" fontId="10" fillId="23" borderId="60" xfId="0" applyFont="1" applyFill="1" applyBorder="1" applyAlignment="1">
      <alignment vertical="center" wrapText="1"/>
    </xf>
    <xf numFmtId="0" fontId="10" fillId="23" borderId="8" xfId="0" applyFont="1" applyFill="1" applyBorder="1" applyAlignment="1">
      <alignment vertical="center" wrapText="1"/>
    </xf>
    <xf numFmtId="0" fontId="10" fillId="23" borderId="55" xfId="0" applyFont="1" applyFill="1" applyBorder="1" applyAlignment="1">
      <alignment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justify" vertical="center" wrapText="1"/>
      <protection locked="0"/>
    </xf>
    <xf numFmtId="10" fontId="7" fillId="0" borderId="0" xfId="1" applyNumberFormat="1" applyFont="1" applyFill="1" applyBorder="1" applyAlignment="1" applyProtection="1">
      <alignment horizontal="center" vertical="center" wrapText="1"/>
      <protection locked="0"/>
    </xf>
    <xf numFmtId="3" fontId="10" fillId="0" borderId="0" xfId="0" applyNumberFormat="1" applyFont="1" applyAlignment="1" applyProtection="1">
      <alignment horizontal="center" vertical="center" wrapText="1"/>
      <protection locked="0"/>
    </xf>
    <xf numFmtId="164" fontId="6" fillId="0" borderId="0" xfId="0" applyNumberFormat="1" applyFont="1" applyAlignment="1">
      <alignment horizontal="justify" vertical="center" wrapText="1"/>
    </xf>
    <xf numFmtId="3" fontId="6" fillId="0" borderId="0" xfId="0" applyNumberFormat="1" applyFont="1" applyAlignment="1" applyProtection="1">
      <alignment horizontal="center" vertical="center" wrapText="1"/>
      <protection locked="0"/>
    </xf>
    <xf numFmtId="164" fontId="6" fillId="0" borderId="0" xfId="0" applyNumberFormat="1" applyFont="1" applyAlignment="1">
      <alignment horizontal="center" vertical="center" wrapText="1"/>
    </xf>
    <xf numFmtId="10" fontId="9" fillId="0" borderId="0" xfId="1" applyNumberFormat="1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8" fillId="23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justify" vertical="center" wrapText="1"/>
      <protection locked="0"/>
    </xf>
  </cellXfs>
  <cellStyles count="6">
    <cellStyle name="Normal" xfId="0" builtinId="0"/>
    <cellStyle name="Normal 2" xfId="5" xr:uid="{00000000-0005-0000-0000-000001000000}"/>
    <cellStyle name="Normal 3" xfId="2" xr:uid="{00000000-0005-0000-0000-000002000000}"/>
    <cellStyle name="Normal 3 2" xfId="3" xr:uid="{00000000-0005-0000-0000-000003000000}"/>
    <cellStyle name="Porcentaje" xfId="1" builtinId="5"/>
    <cellStyle name="Porcentaje 3" xfId="4" xr:uid="{00000000-0005-0000-0000-000005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8D4A8"/>
      <color rgb="FF850909"/>
      <color rgb="FFBC1097"/>
      <color rgb="FF1B5542"/>
      <color rgb="FFB0DEBE"/>
      <color rgb="FFE7E5E7"/>
      <color rgb="FFFFEB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57150</xdr:rowOff>
    </xdr:from>
    <xdr:to>
      <xdr:col>2</xdr:col>
      <xdr:colOff>1238250</xdr:colOff>
      <xdr:row>4</xdr:row>
      <xdr:rowOff>76199</xdr:rowOff>
    </xdr:to>
    <xdr:pic>
      <xdr:nvPicPr>
        <xdr:cNvPr id="21" name="22 Imagen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57150"/>
          <a:ext cx="1838325" cy="476249"/>
        </a:xfrm>
        <a:prstGeom prst="rect">
          <a:avLst/>
        </a:prstGeom>
      </xdr:spPr>
    </xdr:pic>
    <xdr:clientData/>
  </xdr:twoCellAnchor>
  <xdr:twoCellAnchor>
    <xdr:from>
      <xdr:col>87</xdr:col>
      <xdr:colOff>7620000</xdr:colOff>
      <xdr:row>6</xdr:row>
      <xdr:rowOff>628650</xdr:rowOff>
    </xdr:from>
    <xdr:to>
      <xdr:col>87</xdr:col>
      <xdr:colOff>8663328</xdr:colOff>
      <xdr:row>7</xdr:row>
      <xdr:rowOff>1332819</xdr:rowOff>
    </xdr:to>
    <xdr:sp macro="" textlink="">
      <xdr:nvSpPr>
        <xdr:cNvPr id="7" name="Flecha abajo 1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33076750" y="7581900"/>
          <a:ext cx="1043328" cy="1847169"/>
        </a:xfrm>
        <a:prstGeom prst="down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88</xdr:col>
      <xdr:colOff>7677150</xdr:colOff>
      <xdr:row>6</xdr:row>
      <xdr:rowOff>590550</xdr:rowOff>
    </xdr:from>
    <xdr:to>
      <xdr:col>88</xdr:col>
      <xdr:colOff>8720478</xdr:colOff>
      <xdr:row>7</xdr:row>
      <xdr:rowOff>1294719</xdr:rowOff>
    </xdr:to>
    <xdr:sp macro="" textlink="">
      <xdr:nvSpPr>
        <xdr:cNvPr id="9" name="Flecha abajo 1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48850150" y="7543800"/>
          <a:ext cx="1043328" cy="1847169"/>
        </a:xfrm>
        <a:prstGeom prst="down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79</xdr:col>
      <xdr:colOff>1066800</xdr:colOff>
      <xdr:row>6</xdr:row>
      <xdr:rowOff>533400</xdr:rowOff>
    </xdr:from>
    <xdr:to>
      <xdr:col>79</xdr:col>
      <xdr:colOff>2110128</xdr:colOff>
      <xdr:row>7</xdr:row>
      <xdr:rowOff>1237569</xdr:rowOff>
    </xdr:to>
    <xdr:sp macro="" textlink="">
      <xdr:nvSpPr>
        <xdr:cNvPr id="12" name="Flecha abajo 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38353600" y="7496175"/>
          <a:ext cx="1043328" cy="1856694"/>
        </a:xfrm>
        <a:prstGeom prst="down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84</xdr:col>
      <xdr:colOff>1238250</xdr:colOff>
      <xdr:row>6</xdr:row>
      <xdr:rowOff>476250</xdr:rowOff>
    </xdr:from>
    <xdr:to>
      <xdr:col>84</xdr:col>
      <xdr:colOff>2281578</xdr:colOff>
      <xdr:row>7</xdr:row>
      <xdr:rowOff>1180419</xdr:rowOff>
    </xdr:to>
    <xdr:sp macro="" textlink="">
      <xdr:nvSpPr>
        <xdr:cNvPr id="14" name="Down Arrow 2">
          <a:extLst>
            <a:ext uri="{FF2B5EF4-FFF2-40B4-BE49-F238E27FC236}">
              <a16:creationId xmlns:a16="http://schemas.microsoft.com/office/drawing/2014/main" id="{00000000-0008-0000-0100-00000E000000}"/>
            </a:ext>
            <a:ext uri="{147F2762-F138-4A5C-976F-8EAC2B608ADB}">
              <a16:predDERef xmlns:a16="http://schemas.microsoft.com/office/drawing/2014/main" pred="{00000000-0008-0000-0100-00000B000000}"/>
            </a:ext>
          </a:extLst>
        </xdr:cNvPr>
        <xdr:cNvSpPr/>
      </xdr:nvSpPr>
      <xdr:spPr>
        <a:xfrm>
          <a:off x="257327400" y="7439025"/>
          <a:ext cx="1043328" cy="1856694"/>
        </a:xfrm>
        <a:prstGeom prst="down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33"/>
  <sheetViews>
    <sheetView topLeftCell="A14" workbookViewId="0">
      <selection activeCell="C29" sqref="C29"/>
    </sheetView>
  </sheetViews>
  <sheetFormatPr baseColWidth="10" defaultColWidth="11" defaultRowHeight="15.75" x14ac:dyDescent="0.25"/>
  <cols>
    <col min="1" max="1" width="23.125" customWidth="1"/>
  </cols>
  <sheetData>
    <row r="1" spans="1:1" x14ac:dyDescent="0.25">
      <c r="A1" s="2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  <row r="4" spans="1:1" x14ac:dyDescent="0.25">
      <c r="A4" s="1" t="s">
        <v>3</v>
      </c>
    </row>
    <row r="5" spans="1:1" x14ac:dyDescent="0.25">
      <c r="A5" s="1" t="s">
        <v>4</v>
      </c>
    </row>
    <row r="6" spans="1:1" x14ac:dyDescent="0.25">
      <c r="A6" s="1" t="s">
        <v>5</v>
      </c>
    </row>
    <row r="7" spans="1:1" x14ac:dyDescent="0.25">
      <c r="A7" s="1" t="s">
        <v>6</v>
      </c>
    </row>
    <row r="8" spans="1:1" x14ac:dyDescent="0.25">
      <c r="A8" s="1" t="s">
        <v>7</v>
      </c>
    </row>
    <row r="9" spans="1:1" x14ac:dyDescent="0.25">
      <c r="A9" s="1" t="s">
        <v>8</v>
      </c>
    </row>
    <row r="10" spans="1:1" x14ac:dyDescent="0.25">
      <c r="A10" s="1" t="s">
        <v>9</v>
      </c>
    </row>
    <row r="11" spans="1:1" x14ac:dyDescent="0.25">
      <c r="A11" s="1" t="s">
        <v>10</v>
      </c>
    </row>
    <row r="12" spans="1:1" x14ac:dyDescent="0.25">
      <c r="A12" s="1" t="s">
        <v>11</v>
      </c>
    </row>
    <row r="13" spans="1:1" x14ac:dyDescent="0.25">
      <c r="A13" s="1" t="s">
        <v>12</v>
      </c>
    </row>
    <row r="14" spans="1:1" x14ac:dyDescent="0.25">
      <c r="A14" s="1" t="s">
        <v>13</v>
      </c>
    </row>
    <row r="15" spans="1:1" x14ac:dyDescent="0.25">
      <c r="A15" s="1" t="s">
        <v>14</v>
      </c>
    </row>
    <row r="16" spans="1:1" x14ac:dyDescent="0.25">
      <c r="A16" s="1" t="s">
        <v>15</v>
      </c>
    </row>
    <row r="17" spans="1:1" x14ac:dyDescent="0.25">
      <c r="A17" s="1" t="s">
        <v>16</v>
      </c>
    </row>
    <row r="18" spans="1:1" x14ac:dyDescent="0.25">
      <c r="A18" s="1" t="s">
        <v>17</v>
      </c>
    </row>
    <row r="19" spans="1:1" x14ac:dyDescent="0.25">
      <c r="A19" s="1" t="s">
        <v>18</v>
      </c>
    </row>
    <row r="20" spans="1:1" x14ac:dyDescent="0.25">
      <c r="A20" s="1" t="s">
        <v>19</v>
      </c>
    </row>
    <row r="21" spans="1:1" x14ac:dyDescent="0.25">
      <c r="A21" s="1" t="s">
        <v>20</v>
      </c>
    </row>
    <row r="22" spans="1:1" x14ac:dyDescent="0.25">
      <c r="A22" s="1" t="s">
        <v>21</v>
      </c>
    </row>
    <row r="23" spans="1:1" x14ac:dyDescent="0.25">
      <c r="A23" s="1" t="s">
        <v>22</v>
      </c>
    </row>
    <row r="24" spans="1:1" x14ac:dyDescent="0.25">
      <c r="A24" s="1" t="s">
        <v>23</v>
      </c>
    </row>
    <row r="25" spans="1:1" x14ac:dyDescent="0.25">
      <c r="A25" s="1" t="s">
        <v>24</v>
      </c>
    </row>
    <row r="26" spans="1:1" x14ac:dyDescent="0.25">
      <c r="A26" s="1" t="s">
        <v>25</v>
      </c>
    </row>
    <row r="27" spans="1:1" x14ac:dyDescent="0.25">
      <c r="A27" s="1" t="s">
        <v>26</v>
      </c>
    </row>
    <row r="28" spans="1:1" x14ac:dyDescent="0.25">
      <c r="A28" s="1" t="s">
        <v>27</v>
      </c>
    </row>
    <row r="29" spans="1:1" x14ac:dyDescent="0.25">
      <c r="A29" s="1" t="s">
        <v>28</v>
      </c>
    </row>
    <row r="30" spans="1:1" x14ac:dyDescent="0.25">
      <c r="A30" s="1" t="s">
        <v>29</v>
      </c>
    </row>
    <row r="31" spans="1:1" x14ac:dyDescent="0.25">
      <c r="A31" s="1" t="s">
        <v>30</v>
      </c>
    </row>
    <row r="32" spans="1:1" x14ac:dyDescent="0.25">
      <c r="A32" s="1" t="s">
        <v>31</v>
      </c>
    </row>
    <row r="33" spans="1:1" x14ac:dyDescent="0.25">
      <c r="A33" s="1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O39"/>
  <sheetViews>
    <sheetView showGridLines="0" tabSelected="1" topLeftCell="A5" zoomScaleNormal="100" workbookViewId="0">
      <pane xSplit="6" topLeftCell="CK1" activePane="topRight" state="frozen"/>
      <selection pane="topRight" activeCell="C25" sqref="C25:C26"/>
    </sheetView>
  </sheetViews>
  <sheetFormatPr baseColWidth="10" defaultColWidth="11.25" defaultRowHeight="9" x14ac:dyDescent="0.25"/>
  <cols>
    <col min="1" max="1" width="11" style="4" bestFit="1" customWidth="1"/>
    <col min="2" max="2" width="3.375" style="4" bestFit="1" customWidth="1"/>
    <col min="3" max="3" width="42.875" style="261" customWidth="1"/>
    <col min="4" max="4" width="50.875" style="261" customWidth="1"/>
    <col min="5" max="5" width="43.375" style="253" customWidth="1"/>
    <col min="6" max="6" width="9.125" style="261" bestFit="1" customWidth="1"/>
    <col min="7" max="7" width="68.25" style="4" bestFit="1" customWidth="1"/>
    <col min="8" max="8" width="8.375" style="4" bestFit="1" customWidth="1"/>
    <col min="9" max="9" width="6" style="4" bestFit="1" customWidth="1"/>
    <col min="10" max="10" width="8.375" style="4" bestFit="1" customWidth="1"/>
    <col min="11" max="11" width="5.5" style="4" bestFit="1" customWidth="1"/>
    <col min="12" max="12" width="8.375" style="4" bestFit="1" customWidth="1"/>
    <col min="13" max="13" width="5.5" style="4" bestFit="1" customWidth="1"/>
    <col min="14" max="14" width="8.375" style="4" bestFit="1" customWidth="1"/>
    <col min="15" max="15" width="5.5" style="4" bestFit="1" customWidth="1"/>
    <col min="16" max="16" width="8.375" style="4" bestFit="1" customWidth="1"/>
    <col min="17" max="17" width="6" style="4" bestFit="1" customWidth="1"/>
    <col min="18" max="18" width="8.375" style="4" bestFit="1" customWidth="1"/>
    <col min="19" max="19" width="5.5" style="4" bestFit="1" customWidth="1"/>
    <col min="20" max="20" width="8.375" style="4" bestFit="1" customWidth="1"/>
    <col min="21" max="21" width="5.5" style="4" bestFit="1" customWidth="1"/>
    <col min="22" max="22" width="8.375" style="4" bestFit="1" customWidth="1"/>
    <col min="23" max="23" width="5.5" style="4" bestFit="1" customWidth="1"/>
    <col min="24" max="32" width="8.375" style="4" bestFit="1" customWidth="1"/>
    <col min="33" max="33" width="6" style="4" bestFit="1" customWidth="1"/>
    <col min="34" max="34" width="8.375" style="4" bestFit="1" customWidth="1"/>
    <col min="35" max="35" width="5.5" style="4" bestFit="1" customWidth="1"/>
    <col min="36" max="36" width="6" style="4" bestFit="1" customWidth="1"/>
    <col min="37" max="37" width="38.375" style="4" customWidth="1"/>
    <col min="38" max="38" width="133.75" style="4" bestFit="1" customWidth="1"/>
    <col min="39" max="39" width="34.125" style="4" bestFit="1" customWidth="1"/>
    <col min="40" max="40" width="10" style="4" bestFit="1" customWidth="1"/>
    <col min="41" max="41" width="33.625" style="4" bestFit="1" customWidth="1"/>
    <col min="42" max="42" width="17.5" style="4" customWidth="1"/>
    <col min="43" max="43" width="3" style="4" customWidth="1"/>
    <col min="44" max="44" width="4.375" style="4" bestFit="1" customWidth="1"/>
    <col min="45" max="45" width="4.75" style="4" bestFit="1" customWidth="1"/>
    <col min="46" max="46" width="4.875" style="4" bestFit="1" customWidth="1"/>
    <col min="47" max="47" width="5.25" style="4" bestFit="1" customWidth="1"/>
    <col min="48" max="48" width="6" style="4" bestFit="1" customWidth="1"/>
    <col min="49" max="49" width="4.375" style="4" bestFit="1" customWidth="1"/>
    <col min="50" max="50" width="5.25" style="4" bestFit="1" customWidth="1"/>
    <col min="51" max="51" width="4.875" style="4" bestFit="1" customWidth="1"/>
    <col min="52" max="52" width="5.25" style="4" bestFit="1" customWidth="1"/>
    <col min="53" max="53" width="6" style="4" bestFit="1" customWidth="1"/>
    <col min="54" max="54" width="101.125" style="4" bestFit="1" customWidth="1"/>
    <col min="55" max="55" width="105.125" style="4" bestFit="1" customWidth="1"/>
    <col min="56" max="56" width="11.75" style="4" bestFit="1" customWidth="1"/>
    <col min="57" max="57" width="10" style="4" bestFit="1" customWidth="1"/>
    <col min="58" max="58" width="21.375" style="4" bestFit="1" customWidth="1"/>
    <col min="59" max="59" width="17.875" style="4" bestFit="1" customWidth="1"/>
    <col min="60" max="60" width="3.625" style="4" customWidth="1"/>
    <col min="61" max="61" width="4.375" style="4" bestFit="1" customWidth="1"/>
    <col min="62" max="62" width="4.75" style="4" bestFit="1" customWidth="1"/>
    <col min="63" max="63" width="4.875" style="4" bestFit="1" customWidth="1"/>
    <col min="64" max="64" width="5.25" style="4" bestFit="1" customWidth="1"/>
    <col min="65" max="65" width="6.5" style="4" bestFit="1" customWidth="1"/>
    <col min="66" max="66" width="4.375" style="4" bestFit="1" customWidth="1"/>
    <col min="67" max="67" width="5.25" style="4" bestFit="1" customWidth="1"/>
    <col min="68" max="68" width="4.875" style="4" bestFit="1" customWidth="1"/>
    <col min="69" max="69" width="5.25" style="4" bestFit="1" customWidth="1"/>
    <col min="70" max="70" width="6" style="4" bestFit="1" customWidth="1"/>
    <col min="71" max="71" width="101.125" style="4" bestFit="1" customWidth="1"/>
    <col min="72" max="72" width="85.625" style="4" bestFit="1" customWidth="1"/>
    <col min="73" max="73" width="9.25" style="4" bestFit="1" customWidth="1"/>
    <col min="74" max="74" width="10" style="4" bestFit="1" customWidth="1"/>
    <col min="75" max="75" width="21.375" style="4" bestFit="1" customWidth="1"/>
    <col min="76" max="76" width="17.875" style="4" bestFit="1" customWidth="1"/>
    <col min="77" max="77" width="1.5" style="4" customWidth="1"/>
    <col min="78" max="78" width="4.875" style="4" bestFit="1" customWidth="1"/>
    <col min="79" max="79" width="7.5" style="4" bestFit="1" customWidth="1"/>
    <col min="80" max="80" width="11.25" style="4" bestFit="1" customWidth="1"/>
    <col min="81" max="81" width="7.25" style="4" bestFit="1" customWidth="1"/>
    <col min="82" max="82" width="6.5" style="4" bestFit="1" customWidth="1"/>
    <col min="83" max="83" width="4.875" style="4" bestFit="1" customWidth="1"/>
    <col min="84" max="84" width="7.5" style="4" bestFit="1" customWidth="1"/>
    <col min="85" max="85" width="15.125" style="4" bestFit="1" customWidth="1"/>
    <col min="86" max="86" width="7.25" style="4" bestFit="1" customWidth="1"/>
    <col min="87" max="87" width="6" style="4" bestFit="1" customWidth="1"/>
    <col min="88" max="88" width="123.5" style="4" bestFit="1" customWidth="1"/>
    <col min="89" max="89" width="85.625" style="4" bestFit="1" customWidth="1"/>
    <col min="90" max="90" width="9.25" style="4" bestFit="1" customWidth="1"/>
    <col min="91" max="91" width="10" style="4" bestFit="1" customWidth="1"/>
    <col min="92" max="92" width="21.375" style="4" bestFit="1" customWidth="1"/>
    <col min="93" max="93" width="17.875" style="4" bestFit="1" customWidth="1"/>
    <col min="94" max="94" width="9" style="4" customWidth="1"/>
    <col min="95" max="95" width="11.25" style="4" customWidth="1"/>
    <col min="96" max="16384" width="11.25" style="4"/>
  </cols>
  <sheetData>
    <row r="1" spans="1:93" x14ac:dyDescent="0.25">
      <c r="X1" s="5"/>
      <c r="Y1" s="5"/>
      <c r="Z1" s="5"/>
      <c r="AA1" s="5"/>
      <c r="AB1" s="5"/>
      <c r="AC1" s="5"/>
      <c r="AD1" s="5"/>
      <c r="AE1" s="5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</row>
    <row r="2" spans="1:93" x14ac:dyDescent="0.25">
      <c r="X2" s="5"/>
      <c r="Y2" s="5"/>
      <c r="Z2" s="5"/>
      <c r="AA2" s="5"/>
      <c r="AB2" s="5"/>
      <c r="AC2" s="5"/>
      <c r="AD2" s="5"/>
      <c r="AE2" s="5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</row>
    <row r="3" spans="1:93" x14ac:dyDescent="0.25">
      <c r="X3" s="5"/>
      <c r="Y3" s="5"/>
      <c r="Z3" s="5"/>
      <c r="AA3" s="5"/>
      <c r="AB3" s="5"/>
      <c r="AC3" s="5"/>
      <c r="AD3" s="5"/>
      <c r="AE3" s="5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</row>
    <row r="4" spans="1:93" x14ac:dyDescent="0.25">
      <c r="X4" s="5"/>
      <c r="Y4" s="5"/>
      <c r="Z4" s="5"/>
      <c r="AA4" s="5"/>
      <c r="AB4" s="5"/>
      <c r="AC4" s="5"/>
      <c r="AD4" s="5"/>
      <c r="AE4" s="5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</row>
    <row r="5" spans="1:93" x14ac:dyDescent="0.25">
      <c r="X5" s="5"/>
      <c r="Y5" s="5"/>
      <c r="Z5" s="5"/>
      <c r="AA5" s="5"/>
      <c r="AB5" s="5"/>
      <c r="AC5" s="5"/>
      <c r="AD5" s="5"/>
      <c r="AE5" s="5"/>
      <c r="AG5" s="7"/>
      <c r="AH5" s="7"/>
      <c r="AI5" s="7"/>
      <c r="AJ5" s="7"/>
      <c r="AK5" s="7"/>
      <c r="AL5" s="7"/>
      <c r="AM5" s="7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</row>
    <row r="6" spans="1:93" x14ac:dyDescent="0.25">
      <c r="A6" s="8" t="s">
        <v>33</v>
      </c>
      <c r="B6" s="8"/>
      <c r="C6" s="8"/>
      <c r="D6" s="8"/>
      <c r="E6" s="8"/>
      <c r="F6" s="8"/>
      <c r="G6" s="8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10"/>
      <c r="Y6" s="11"/>
      <c r="Z6" s="11"/>
      <c r="AA6" s="11"/>
      <c r="AB6" s="9"/>
      <c r="AC6" s="9"/>
      <c r="AD6" s="9"/>
      <c r="AE6" s="9"/>
      <c r="AF6" s="9"/>
      <c r="AG6" s="12"/>
      <c r="AI6" s="12"/>
      <c r="AJ6" s="12"/>
      <c r="AK6" s="12"/>
      <c r="AL6" s="12"/>
      <c r="AM6" s="13"/>
      <c r="AN6" s="14"/>
      <c r="AO6" s="14"/>
      <c r="AP6" s="14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D6" s="15"/>
      <c r="CE6" s="15"/>
      <c r="CF6" s="15"/>
      <c r="CG6" s="15"/>
      <c r="CH6" s="15"/>
      <c r="CI6" s="15"/>
      <c r="CJ6" s="15"/>
      <c r="CK6" s="15"/>
    </row>
    <row r="7" spans="1:93" x14ac:dyDescent="0.25">
      <c r="X7" s="16"/>
      <c r="Y7" s="16"/>
      <c r="Z7" s="16"/>
      <c r="AA7" s="16"/>
      <c r="AG7" s="7"/>
      <c r="AI7" s="7"/>
      <c r="AJ7" s="7"/>
      <c r="AK7" s="7"/>
      <c r="AL7" s="7"/>
      <c r="AM7" s="7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D7" s="15"/>
      <c r="CE7" s="15"/>
      <c r="CF7" s="15"/>
      <c r="CG7" s="15"/>
      <c r="CH7" s="15"/>
      <c r="CI7" s="15" t="s">
        <v>34</v>
      </c>
      <c r="CJ7" s="15"/>
      <c r="CK7" s="15"/>
    </row>
    <row r="8" spans="1:93" ht="9.75" thickBot="1" x14ac:dyDescent="0.3">
      <c r="A8" s="17" t="s">
        <v>35</v>
      </c>
      <c r="B8" s="17"/>
      <c r="C8" s="17"/>
      <c r="D8" s="262" t="s">
        <v>36</v>
      </c>
      <c r="E8" s="262"/>
      <c r="X8" s="16"/>
      <c r="Y8" s="16"/>
      <c r="Z8" s="16"/>
      <c r="AA8" s="16"/>
      <c r="AF8" s="9"/>
      <c r="AG8" s="12"/>
      <c r="AI8" s="12"/>
      <c r="AJ8" s="12"/>
      <c r="AK8" s="12"/>
      <c r="AL8" s="12"/>
      <c r="AM8" s="12"/>
      <c r="AN8" s="9"/>
      <c r="AO8" s="9"/>
      <c r="AP8" s="9"/>
      <c r="BD8" s="6"/>
      <c r="BE8" s="6"/>
      <c r="BF8" s="6"/>
      <c r="BG8" s="6"/>
      <c r="BH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12"/>
      <c r="CK8" s="12"/>
    </row>
    <row r="9" spans="1:93" ht="9.75" thickBot="1" x14ac:dyDescent="0.3">
      <c r="A9" s="18"/>
      <c r="B9" s="18"/>
      <c r="C9" s="263"/>
      <c r="D9" s="264"/>
      <c r="E9" s="264"/>
      <c r="O9" s="19"/>
      <c r="P9" s="19"/>
      <c r="Q9" s="19"/>
      <c r="R9" s="20"/>
      <c r="S9" s="20"/>
      <c r="T9" s="20"/>
      <c r="U9" s="20"/>
      <c r="V9" s="20"/>
      <c r="W9" s="20"/>
      <c r="X9" s="21" t="s">
        <v>37</v>
      </c>
      <c r="Y9" s="21"/>
      <c r="Z9" s="21"/>
      <c r="AA9" s="21"/>
      <c r="AB9" s="21"/>
      <c r="AC9" s="21"/>
      <c r="AD9" s="21"/>
      <c r="AE9" s="21"/>
      <c r="AF9" s="22"/>
      <c r="AG9" s="23"/>
      <c r="AM9" s="23"/>
      <c r="AN9" s="24"/>
      <c r="AO9" s="24"/>
      <c r="AP9" s="24"/>
      <c r="BE9" s="15"/>
      <c r="BF9" s="15"/>
      <c r="BG9" s="15"/>
      <c r="BU9" s="25"/>
      <c r="BV9" s="26"/>
      <c r="BW9" s="26"/>
      <c r="BX9" s="25"/>
      <c r="BY9" s="26"/>
      <c r="CB9" s="27" t="s">
        <v>38</v>
      </c>
      <c r="CG9" s="28" t="s">
        <v>39</v>
      </c>
      <c r="CJ9" s="27" t="s">
        <v>40</v>
      </c>
      <c r="CK9" s="27" t="s">
        <v>41</v>
      </c>
      <c r="CO9" s="25"/>
    </row>
    <row r="10" spans="1:93" ht="9.75" thickBot="1" x14ac:dyDescent="0.3">
      <c r="A10" s="29" t="s">
        <v>42</v>
      </c>
      <c r="B10" s="29" t="s">
        <v>43</v>
      </c>
      <c r="C10" s="29" t="s">
        <v>44</v>
      </c>
      <c r="D10" s="29" t="s">
        <v>45</v>
      </c>
      <c r="E10" s="29" t="s">
        <v>46</v>
      </c>
      <c r="F10" s="29" t="s">
        <v>47</v>
      </c>
      <c r="G10" s="30" t="s">
        <v>48</v>
      </c>
      <c r="H10" s="31" t="s">
        <v>49</v>
      </c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3" t="s">
        <v>50</v>
      </c>
      <c r="Y10" s="33"/>
      <c r="Z10" s="33"/>
      <c r="AA10" s="33"/>
      <c r="AB10" s="33"/>
      <c r="AC10" s="33"/>
      <c r="AD10" s="33"/>
      <c r="AE10" s="34"/>
      <c r="AF10" s="35" t="s">
        <v>51</v>
      </c>
      <c r="AG10" s="36"/>
      <c r="AH10" s="36"/>
      <c r="AI10" s="36"/>
      <c r="AJ10" s="36"/>
      <c r="AK10" s="36"/>
      <c r="AL10" s="36"/>
      <c r="AM10" s="36"/>
      <c r="AN10" s="36"/>
      <c r="AO10" s="36"/>
      <c r="AP10" s="37"/>
      <c r="AR10" s="38" t="s">
        <v>52</v>
      </c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I10" s="40" t="s">
        <v>53</v>
      </c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2"/>
      <c r="BZ10" s="40" t="s">
        <v>54</v>
      </c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</row>
    <row r="11" spans="1:93" ht="9.75" thickBot="1" x14ac:dyDescent="0.3">
      <c r="A11" s="43"/>
      <c r="B11" s="43"/>
      <c r="C11" s="43"/>
      <c r="D11" s="43"/>
      <c r="E11" s="43"/>
      <c r="F11" s="43"/>
      <c r="G11" s="44"/>
      <c r="H11" s="45" t="s">
        <v>55</v>
      </c>
      <c r="I11" s="46"/>
      <c r="J11" s="46"/>
      <c r="K11" s="46"/>
      <c r="L11" s="46"/>
      <c r="M11" s="46"/>
      <c r="N11" s="46"/>
      <c r="O11" s="47"/>
      <c r="P11" s="48" t="s">
        <v>56</v>
      </c>
      <c r="Q11" s="49"/>
      <c r="R11" s="49"/>
      <c r="S11" s="49"/>
      <c r="T11" s="49"/>
      <c r="U11" s="49"/>
      <c r="V11" s="49"/>
      <c r="W11" s="49"/>
      <c r="X11" s="46" t="s">
        <v>55</v>
      </c>
      <c r="Y11" s="46"/>
      <c r="Z11" s="46"/>
      <c r="AA11" s="46"/>
      <c r="AB11" s="48" t="s">
        <v>56</v>
      </c>
      <c r="AC11" s="49"/>
      <c r="AD11" s="49"/>
      <c r="AE11" s="50"/>
      <c r="AF11" s="35"/>
      <c r="AG11" s="36"/>
      <c r="AH11" s="36"/>
      <c r="AI11" s="36"/>
      <c r="AJ11" s="36"/>
      <c r="AK11" s="36"/>
      <c r="AL11" s="36"/>
      <c r="AM11" s="36"/>
      <c r="AN11" s="36"/>
      <c r="AO11" s="36"/>
      <c r="AP11" s="37"/>
      <c r="AR11" s="51" t="s">
        <v>57</v>
      </c>
      <c r="AS11" s="52"/>
      <c r="AT11" s="52"/>
      <c r="AU11" s="52"/>
      <c r="AV11" s="53"/>
      <c r="AW11" s="54" t="s">
        <v>58</v>
      </c>
      <c r="AX11" s="55"/>
      <c r="AY11" s="55"/>
      <c r="AZ11" s="55"/>
      <c r="BA11" s="56"/>
      <c r="BB11" s="57" t="s">
        <v>59</v>
      </c>
      <c r="BC11" s="58" t="s">
        <v>60</v>
      </c>
      <c r="BD11" s="59" t="s">
        <v>61</v>
      </c>
      <c r="BE11" s="59" t="s">
        <v>62</v>
      </c>
      <c r="BF11" s="59" t="s">
        <v>63</v>
      </c>
      <c r="BG11" s="59" t="s">
        <v>64</v>
      </c>
      <c r="BI11" s="51" t="s">
        <v>57</v>
      </c>
      <c r="BJ11" s="52"/>
      <c r="BK11" s="52"/>
      <c r="BL11" s="52"/>
      <c r="BM11" s="53"/>
      <c r="BN11" s="54" t="s">
        <v>58</v>
      </c>
      <c r="BO11" s="55"/>
      <c r="BP11" s="55"/>
      <c r="BQ11" s="55"/>
      <c r="BR11" s="56"/>
      <c r="BS11" s="57" t="s">
        <v>59</v>
      </c>
      <c r="BT11" s="58" t="s">
        <v>60</v>
      </c>
      <c r="BU11" s="59" t="s">
        <v>61</v>
      </c>
      <c r="BV11" s="59" t="s">
        <v>62</v>
      </c>
      <c r="BW11" s="59" t="s">
        <v>63</v>
      </c>
      <c r="BX11" s="59" t="s">
        <v>64</v>
      </c>
      <c r="BZ11" s="51" t="s">
        <v>57</v>
      </c>
      <c r="CA11" s="52"/>
      <c r="CB11" s="52"/>
      <c r="CC11" s="52"/>
      <c r="CD11" s="60"/>
      <c r="CE11" s="61" t="s">
        <v>58</v>
      </c>
      <c r="CF11" s="62"/>
      <c r="CG11" s="62"/>
      <c r="CH11" s="62"/>
      <c r="CI11" s="63"/>
      <c r="CJ11" s="57" t="s">
        <v>59</v>
      </c>
      <c r="CK11" s="58" t="s">
        <v>60</v>
      </c>
      <c r="CL11" s="59" t="s">
        <v>61</v>
      </c>
      <c r="CM11" s="59" t="s">
        <v>62</v>
      </c>
      <c r="CN11" s="59" t="s">
        <v>63</v>
      </c>
      <c r="CO11" s="59" t="s">
        <v>64</v>
      </c>
    </row>
    <row r="12" spans="1:93" ht="18" x14ac:dyDescent="0.25">
      <c r="A12" s="64"/>
      <c r="B12" s="64"/>
      <c r="C12" s="64"/>
      <c r="D12" s="64"/>
      <c r="E12" s="64"/>
      <c r="F12" s="64"/>
      <c r="G12" s="65"/>
      <c r="H12" s="66" t="s">
        <v>65</v>
      </c>
      <c r="I12" s="67" t="s">
        <v>66</v>
      </c>
      <c r="J12" s="68" t="s">
        <v>67</v>
      </c>
      <c r="K12" s="67" t="s">
        <v>66</v>
      </c>
      <c r="L12" s="68" t="s">
        <v>68</v>
      </c>
      <c r="M12" s="67" t="s">
        <v>66</v>
      </c>
      <c r="N12" s="68" t="s">
        <v>69</v>
      </c>
      <c r="O12" s="67" t="s">
        <v>66</v>
      </c>
      <c r="P12" s="66" t="s">
        <v>65</v>
      </c>
      <c r="Q12" s="67" t="s">
        <v>66</v>
      </c>
      <c r="R12" s="68" t="s">
        <v>67</v>
      </c>
      <c r="S12" s="67" t="s">
        <v>66</v>
      </c>
      <c r="T12" s="68" t="s">
        <v>68</v>
      </c>
      <c r="U12" s="67" t="s">
        <v>66</v>
      </c>
      <c r="V12" s="68" t="s">
        <v>69</v>
      </c>
      <c r="W12" s="67" t="s">
        <v>66</v>
      </c>
      <c r="X12" s="66" t="s">
        <v>65</v>
      </c>
      <c r="Y12" s="68" t="s">
        <v>67</v>
      </c>
      <c r="Z12" s="68" t="s">
        <v>68</v>
      </c>
      <c r="AA12" s="68" t="s">
        <v>69</v>
      </c>
      <c r="AB12" s="66" t="s">
        <v>65</v>
      </c>
      <c r="AC12" s="68" t="s">
        <v>67</v>
      </c>
      <c r="AD12" s="68" t="s">
        <v>68</v>
      </c>
      <c r="AE12" s="68" t="s">
        <v>69</v>
      </c>
      <c r="AF12" s="69" t="s">
        <v>70</v>
      </c>
      <c r="AG12" s="69" t="s">
        <v>66</v>
      </c>
      <c r="AH12" s="70" t="s">
        <v>71</v>
      </c>
      <c r="AI12" s="69" t="s">
        <v>66</v>
      </c>
      <c r="AJ12" s="71" t="s">
        <v>72</v>
      </c>
      <c r="AK12" s="72" t="s">
        <v>59</v>
      </c>
      <c r="AL12" s="72" t="s">
        <v>60</v>
      </c>
      <c r="AM12" s="66" t="s">
        <v>61</v>
      </c>
      <c r="AN12" s="73" t="s">
        <v>62</v>
      </c>
      <c r="AO12" s="74" t="s">
        <v>63</v>
      </c>
      <c r="AP12" s="74" t="s">
        <v>64</v>
      </c>
      <c r="AR12" s="75" t="s">
        <v>70</v>
      </c>
      <c r="AS12" s="76" t="s">
        <v>66</v>
      </c>
      <c r="AT12" s="70" t="s">
        <v>71</v>
      </c>
      <c r="AU12" s="76" t="s">
        <v>66</v>
      </c>
      <c r="AV12" s="77" t="s">
        <v>72</v>
      </c>
      <c r="AW12" s="75" t="s">
        <v>70</v>
      </c>
      <c r="AX12" s="76" t="s">
        <v>66</v>
      </c>
      <c r="AY12" s="76" t="s">
        <v>71</v>
      </c>
      <c r="AZ12" s="78" t="s">
        <v>66</v>
      </c>
      <c r="BA12" s="77" t="s">
        <v>72</v>
      </c>
      <c r="BB12" s="79"/>
      <c r="BC12" s="80"/>
      <c r="BD12" s="81"/>
      <c r="BE12" s="81"/>
      <c r="BF12" s="81"/>
      <c r="BG12" s="81"/>
      <c r="BI12" s="75" t="s">
        <v>70</v>
      </c>
      <c r="BJ12" s="76" t="s">
        <v>66</v>
      </c>
      <c r="BK12" s="70" t="s">
        <v>71</v>
      </c>
      <c r="BL12" s="76" t="s">
        <v>66</v>
      </c>
      <c r="BM12" s="77" t="s">
        <v>72</v>
      </c>
      <c r="BN12" s="75" t="s">
        <v>70</v>
      </c>
      <c r="BO12" s="76" t="s">
        <v>66</v>
      </c>
      <c r="BP12" s="76" t="s">
        <v>71</v>
      </c>
      <c r="BQ12" s="78" t="s">
        <v>66</v>
      </c>
      <c r="BR12" s="77" t="s">
        <v>72</v>
      </c>
      <c r="BS12" s="79"/>
      <c r="BT12" s="80"/>
      <c r="BU12" s="81"/>
      <c r="BV12" s="81"/>
      <c r="BW12" s="81"/>
      <c r="BX12" s="81"/>
      <c r="BZ12" s="82" t="s">
        <v>70</v>
      </c>
      <c r="CA12" s="69" t="s">
        <v>66</v>
      </c>
      <c r="CB12" s="70" t="s">
        <v>71</v>
      </c>
      <c r="CC12" s="69" t="s">
        <v>66</v>
      </c>
      <c r="CD12" s="77" t="s">
        <v>72</v>
      </c>
      <c r="CE12" s="82" t="s">
        <v>70</v>
      </c>
      <c r="CF12" s="69" t="s">
        <v>66</v>
      </c>
      <c r="CG12" s="69" t="s">
        <v>71</v>
      </c>
      <c r="CH12" s="69" t="s">
        <v>66</v>
      </c>
      <c r="CI12" s="77" t="s">
        <v>72</v>
      </c>
      <c r="CJ12" s="79"/>
      <c r="CK12" s="80"/>
      <c r="CL12" s="81"/>
      <c r="CM12" s="81"/>
      <c r="CN12" s="81"/>
      <c r="CO12" s="81"/>
    </row>
    <row r="13" spans="1:93" x14ac:dyDescent="0.25">
      <c r="A13" s="83" t="s">
        <v>73</v>
      </c>
      <c r="B13" s="84">
        <v>1</v>
      </c>
      <c r="C13" s="85" t="s">
        <v>74</v>
      </c>
      <c r="D13" s="86" t="s">
        <v>75</v>
      </c>
      <c r="E13" s="87" t="s">
        <v>76</v>
      </c>
      <c r="F13" s="88" t="s">
        <v>77</v>
      </c>
      <c r="G13" s="89" t="s">
        <v>172</v>
      </c>
      <c r="H13" s="90"/>
      <c r="I13" s="91"/>
      <c r="J13" s="91"/>
      <c r="K13" s="91"/>
      <c r="L13" s="91"/>
      <c r="M13" s="92"/>
      <c r="N13" s="93">
        <v>344217</v>
      </c>
      <c r="O13" s="94">
        <f>IFERROR(((N13/N14)-1),"")</f>
        <v>-2.6274027241481757E-2</v>
      </c>
      <c r="P13" s="90"/>
      <c r="Q13" s="91"/>
      <c r="R13" s="91"/>
      <c r="S13" s="91"/>
      <c r="T13" s="91"/>
      <c r="U13" s="92"/>
      <c r="V13" s="95">
        <v>344217</v>
      </c>
      <c r="W13" s="96">
        <f>IFERROR(((V13/V14)-1),"")</f>
        <v>-2.6274027241481757E-2</v>
      </c>
      <c r="X13" s="91"/>
      <c r="Y13" s="91"/>
      <c r="Z13" s="97"/>
      <c r="AA13" s="98">
        <f>N13</f>
        <v>344217</v>
      </c>
      <c r="AB13" s="99"/>
      <c r="AC13" s="100"/>
      <c r="AD13" s="101"/>
      <c r="AE13" s="98">
        <f t="shared" ref="AE13:AE20" si="0">V13</f>
        <v>344217</v>
      </c>
      <c r="AF13" s="102"/>
      <c r="AG13" s="103"/>
      <c r="AH13" s="103"/>
      <c r="AI13" s="103"/>
      <c r="AJ13" s="103"/>
      <c r="AK13" s="103"/>
      <c r="AL13" s="103"/>
      <c r="AM13" s="104" t="s">
        <v>78</v>
      </c>
      <c r="AN13" s="3"/>
      <c r="AO13" s="3"/>
      <c r="AP13" s="105"/>
      <c r="AR13" s="102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6" t="s">
        <v>79</v>
      </c>
      <c r="BE13" s="3"/>
      <c r="BF13" s="3"/>
      <c r="BG13" s="3"/>
      <c r="BI13" s="107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3"/>
      <c r="BV13" s="3"/>
      <c r="BW13" s="3"/>
      <c r="BX13" s="3"/>
      <c r="BZ13" s="109">
        <f>V13</f>
        <v>344217</v>
      </c>
      <c r="CA13" s="110">
        <f>IFERROR(((BZ13/BZ14)-1),"")</f>
        <v>-2.6274027241481757E-2</v>
      </c>
      <c r="CB13" s="111">
        <v>350100</v>
      </c>
      <c r="CC13" s="110">
        <f>IFERROR(((CB13/CB14)-1),"")</f>
        <v>-9.6321126999617812E-3</v>
      </c>
      <c r="CD13" s="112">
        <f>IFERROR(CC13/CA13,0)</f>
        <v>0.36660206718346106</v>
      </c>
      <c r="CE13" s="113">
        <f>BZ13</f>
        <v>344217</v>
      </c>
      <c r="CF13" s="110">
        <f>IFERROR(((CE13/CE14)-1),"")</f>
        <v>-2.6274027241481757E-2</v>
      </c>
      <c r="CG13" s="114">
        <f>CB13</f>
        <v>350100</v>
      </c>
      <c r="CH13" s="110">
        <f>IFERROR(((CG13/CG14)-1),"")</f>
        <v>-9.6321126999617812E-3</v>
      </c>
      <c r="CI13" s="112">
        <f>IFERROR(CH13/CF13,0)</f>
        <v>0.36660206718346106</v>
      </c>
      <c r="CJ13" s="115"/>
      <c r="CK13" s="116"/>
      <c r="CL13" s="3"/>
      <c r="CM13" s="117">
        <v>350100</v>
      </c>
      <c r="CN13" s="118" t="s">
        <v>78</v>
      </c>
      <c r="CO13" s="3"/>
    </row>
    <row r="14" spans="1:93" x14ac:dyDescent="0.25">
      <c r="A14" s="119"/>
      <c r="B14" s="120"/>
      <c r="C14" s="121"/>
      <c r="D14" s="122"/>
      <c r="E14" s="123" t="s">
        <v>80</v>
      </c>
      <c r="F14" s="124"/>
      <c r="G14" s="125" t="s">
        <v>173</v>
      </c>
      <c r="H14" s="126"/>
      <c r="I14" s="127"/>
      <c r="J14" s="127"/>
      <c r="K14" s="127"/>
      <c r="L14" s="127"/>
      <c r="M14" s="128"/>
      <c r="N14" s="129">
        <v>353505</v>
      </c>
      <c r="O14" s="130"/>
      <c r="P14" s="126"/>
      <c r="Q14" s="127"/>
      <c r="R14" s="127"/>
      <c r="S14" s="127"/>
      <c r="T14" s="127"/>
      <c r="U14" s="128"/>
      <c r="V14" s="131">
        <v>353505</v>
      </c>
      <c r="W14" s="132"/>
      <c r="X14" s="127"/>
      <c r="Y14" s="127"/>
      <c r="Z14" s="133"/>
      <c r="AA14" s="134">
        <f>N14</f>
        <v>353505</v>
      </c>
      <c r="AB14" s="135"/>
      <c r="AC14" s="136"/>
      <c r="AD14" s="137"/>
      <c r="AE14" s="134">
        <f t="shared" si="0"/>
        <v>353505</v>
      </c>
      <c r="AF14" s="138"/>
      <c r="AG14" s="139"/>
      <c r="AH14" s="139"/>
      <c r="AI14" s="139"/>
      <c r="AJ14" s="139"/>
      <c r="AK14" s="139"/>
      <c r="AL14" s="139"/>
      <c r="AM14" s="140" t="s">
        <v>78</v>
      </c>
      <c r="AN14" s="141"/>
      <c r="AO14" s="141"/>
      <c r="AP14" s="142"/>
      <c r="AR14" s="138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40" t="s">
        <v>79</v>
      </c>
      <c r="BE14" s="141"/>
      <c r="BF14" s="141"/>
      <c r="BG14" s="141"/>
      <c r="BI14" s="138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41"/>
      <c r="BV14" s="141"/>
      <c r="BW14" s="141"/>
      <c r="BX14" s="141"/>
      <c r="BZ14" s="143">
        <f>N14</f>
        <v>353505</v>
      </c>
      <c r="CA14" s="144"/>
      <c r="CB14" s="145">
        <v>353505</v>
      </c>
      <c r="CC14" s="144"/>
      <c r="CD14" s="146"/>
      <c r="CE14" s="147">
        <f>BZ14</f>
        <v>353505</v>
      </c>
      <c r="CF14" s="144"/>
      <c r="CG14" s="148">
        <f>CB14</f>
        <v>353505</v>
      </c>
      <c r="CH14" s="144"/>
      <c r="CI14" s="146"/>
      <c r="CJ14" s="149"/>
      <c r="CK14" s="150"/>
      <c r="CL14" s="141"/>
      <c r="CM14" s="151">
        <v>353505</v>
      </c>
      <c r="CN14" s="151" t="s">
        <v>78</v>
      </c>
      <c r="CO14" s="141"/>
    </row>
    <row r="15" spans="1:93" x14ac:dyDescent="0.25">
      <c r="A15" s="152" t="s">
        <v>81</v>
      </c>
      <c r="B15" s="153">
        <v>2</v>
      </c>
      <c r="C15" s="154" t="s">
        <v>82</v>
      </c>
      <c r="D15" s="155" t="s">
        <v>83</v>
      </c>
      <c r="E15" s="156" t="s">
        <v>84</v>
      </c>
      <c r="F15" s="88" t="s">
        <v>77</v>
      </c>
      <c r="G15" s="89" t="s">
        <v>172</v>
      </c>
      <c r="H15" s="90"/>
      <c r="I15" s="91"/>
      <c r="J15" s="91"/>
      <c r="K15" s="91"/>
      <c r="L15" s="91"/>
      <c r="M15" s="92"/>
      <c r="N15" s="93">
        <v>1063</v>
      </c>
      <c r="O15" s="157">
        <f>IFERROR((N15/N16),"")</f>
        <v>3.5188188950312824E-2</v>
      </c>
      <c r="P15" s="90"/>
      <c r="Q15" s="91"/>
      <c r="R15" s="91"/>
      <c r="S15" s="91"/>
      <c r="T15" s="91"/>
      <c r="U15" s="92"/>
      <c r="V15" s="95">
        <v>1063</v>
      </c>
      <c r="W15" s="158">
        <f>IFERROR((V15/V16),"")</f>
        <v>3.5188188950312824E-2</v>
      </c>
      <c r="X15" s="91"/>
      <c r="Y15" s="91"/>
      <c r="Z15" s="97"/>
      <c r="AA15" s="98">
        <f t="shared" ref="AA15:AA20" si="1">N15</f>
        <v>1063</v>
      </c>
      <c r="AB15" s="99"/>
      <c r="AC15" s="100"/>
      <c r="AD15" s="101"/>
      <c r="AE15" s="98">
        <f t="shared" si="0"/>
        <v>1063</v>
      </c>
      <c r="AF15" s="102"/>
      <c r="AG15" s="103"/>
      <c r="AH15" s="103"/>
      <c r="AI15" s="103"/>
      <c r="AJ15" s="103"/>
      <c r="AK15" s="103"/>
      <c r="AL15" s="103"/>
      <c r="AM15" s="104" t="s">
        <v>78</v>
      </c>
      <c r="AN15" s="3"/>
      <c r="AO15" s="3"/>
      <c r="AP15" s="105"/>
      <c r="AR15" s="102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6" t="s">
        <v>79</v>
      </c>
      <c r="BE15" s="3"/>
      <c r="BF15" s="3"/>
      <c r="BG15" s="3"/>
      <c r="BI15" s="102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3"/>
      <c r="BV15" s="3"/>
      <c r="BW15" s="3"/>
      <c r="BX15" s="3"/>
      <c r="BZ15" s="109">
        <f t="shared" ref="BZ15" si="2">V15</f>
        <v>1063</v>
      </c>
      <c r="CA15" s="159">
        <f>IFERROR((BZ15/BZ16),"")</f>
        <v>3.5188188950312824E-2</v>
      </c>
      <c r="CB15" s="111">
        <v>376</v>
      </c>
      <c r="CC15" s="159">
        <f>IFERROR((CB15/CB16),"")</f>
        <v>1.2446621867655334E-2</v>
      </c>
      <c r="CD15" s="146">
        <f>IFERROR(CC15/CA15,0)</f>
        <v>0.35371589840075257</v>
      </c>
      <c r="CE15" s="113">
        <f t="shared" ref="CE15:CE20" si="3">BZ15</f>
        <v>1063</v>
      </c>
      <c r="CF15" s="159">
        <f>IFERROR((CE15/CE16),"")</f>
        <v>3.5188188950312824E-2</v>
      </c>
      <c r="CG15" s="114">
        <f t="shared" ref="CG15:CG20" si="4">CB15</f>
        <v>376</v>
      </c>
      <c r="CH15" s="159">
        <f>IFERROR((CG15/CG16),"")</f>
        <v>1.2446621867655334E-2</v>
      </c>
      <c r="CI15" s="146">
        <f>IFERROR(CH15/CF15,0)</f>
        <v>0.35371589840075257</v>
      </c>
      <c r="CJ15" s="160"/>
      <c r="CK15" s="161"/>
      <c r="CL15" s="3"/>
      <c r="CM15" s="118">
        <v>376</v>
      </c>
      <c r="CN15" s="118" t="s">
        <v>78</v>
      </c>
      <c r="CO15" s="3"/>
    </row>
    <row r="16" spans="1:93" x14ac:dyDescent="0.25">
      <c r="A16" s="83"/>
      <c r="B16" s="120"/>
      <c r="C16" s="121"/>
      <c r="D16" s="122"/>
      <c r="E16" s="123" t="s">
        <v>85</v>
      </c>
      <c r="F16" s="124"/>
      <c r="G16" s="162" t="s">
        <v>174</v>
      </c>
      <c r="H16" s="126"/>
      <c r="I16" s="127"/>
      <c r="J16" s="127"/>
      <c r="K16" s="127"/>
      <c r="L16" s="127"/>
      <c r="M16" s="128"/>
      <c r="N16" s="129">
        <v>30209</v>
      </c>
      <c r="O16" s="163"/>
      <c r="P16" s="126"/>
      <c r="Q16" s="127"/>
      <c r="R16" s="127"/>
      <c r="S16" s="127"/>
      <c r="T16" s="127"/>
      <c r="U16" s="128"/>
      <c r="V16" s="131">
        <v>30209</v>
      </c>
      <c r="W16" s="164"/>
      <c r="X16" s="127"/>
      <c r="Y16" s="127"/>
      <c r="Z16" s="133"/>
      <c r="AA16" s="134">
        <f t="shared" si="1"/>
        <v>30209</v>
      </c>
      <c r="AB16" s="135"/>
      <c r="AC16" s="136"/>
      <c r="AD16" s="137"/>
      <c r="AE16" s="134">
        <f t="shared" si="0"/>
        <v>30209</v>
      </c>
      <c r="AF16" s="138"/>
      <c r="AG16" s="139"/>
      <c r="AH16" s="139"/>
      <c r="AI16" s="139"/>
      <c r="AJ16" s="139"/>
      <c r="AK16" s="139"/>
      <c r="AL16" s="139"/>
      <c r="AM16" s="140" t="s">
        <v>78</v>
      </c>
      <c r="AN16" s="141"/>
      <c r="AO16" s="141"/>
      <c r="AP16" s="142"/>
      <c r="AR16" s="138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40" t="s">
        <v>79</v>
      </c>
      <c r="BE16" s="141"/>
      <c r="BF16" s="141"/>
      <c r="BG16" s="141"/>
      <c r="BI16" s="138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41"/>
      <c r="BV16" s="141"/>
      <c r="BW16" s="141"/>
      <c r="BX16" s="141"/>
      <c r="BZ16" s="143">
        <f t="shared" ref="BZ16" si="5">N16</f>
        <v>30209</v>
      </c>
      <c r="CA16" s="165"/>
      <c r="CB16" s="145">
        <v>30209</v>
      </c>
      <c r="CC16" s="165"/>
      <c r="CD16" s="146"/>
      <c r="CE16" s="147">
        <f t="shared" si="3"/>
        <v>30209</v>
      </c>
      <c r="CF16" s="165"/>
      <c r="CG16" s="148">
        <f t="shared" si="4"/>
        <v>30209</v>
      </c>
      <c r="CH16" s="165"/>
      <c r="CI16" s="146"/>
      <c r="CJ16" s="149"/>
      <c r="CK16" s="150"/>
      <c r="CL16" s="141"/>
      <c r="CM16" s="151">
        <v>30209</v>
      </c>
      <c r="CN16" s="151" t="s">
        <v>78</v>
      </c>
      <c r="CO16" s="141"/>
    </row>
    <row r="17" spans="1:93" x14ac:dyDescent="0.25">
      <c r="A17" s="83"/>
      <c r="B17" s="153">
        <v>3</v>
      </c>
      <c r="C17" s="154" t="s">
        <v>86</v>
      </c>
      <c r="D17" s="155" t="s">
        <v>87</v>
      </c>
      <c r="E17" s="156" t="s">
        <v>88</v>
      </c>
      <c r="F17" s="88" t="s">
        <v>77</v>
      </c>
      <c r="G17" s="89" t="s">
        <v>172</v>
      </c>
      <c r="H17" s="90"/>
      <c r="I17" s="91"/>
      <c r="J17" s="91"/>
      <c r="K17" s="91"/>
      <c r="L17" s="91"/>
      <c r="M17" s="92"/>
      <c r="N17" s="93">
        <v>8910</v>
      </c>
      <c r="O17" s="157">
        <f>IFERROR((N17/N18),"")</f>
        <v>8.9527943570265875E-2</v>
      </c>
      <c r="P17" s="90"/>
      <c r="Q17" s="91"/>
      <c r="R17" s="91"/>
      <c r="S17" s="91"/>
      <c r="T17" s="91"/>
      <c r="U17" s="92"/>
      <c r="V17" s="95">
        <v>8910</v>
      </c>
      <c r="W17" s="158">
        <f>IFERROR((V17/V18),"")</f>
        <v>8.9527943570265875E-2</v>
      </c>
      <c r="X17" s="91"/>
      <c r="Y17" s="91"/>
      <c r="Z17" s="97"/>
      <c r="AA17" s="98">
        <f t="shared" si="1"/>
        <v>8910</v>
      </c>
      <c r="AB17" s="99"/>
      <c r="AC17" s="100"/>
      <c r="AD17" s="101"/>
      <c r="AE17" s="98">
        <f t="shared" si="0"/>
        <v>8910</v>
      </c>
      <c r="AF17" s="102"/>
      <c r="AG17" s="103"/>
      <c r="AH17" s="103"/>
      <c r="AI17" s="103"/>
      <c r="AJ17" s="103"/>
      <c r="AK17" s="103"/>
      <c r="AL17" s="103"/>
      <c r="AM17" s="104" t="s">
        <v>78</v>
      </c>
      <c r="AN17" s="3"/>
      <c r="AO17" s="3"/>
      <c r="AP17" s="105"/>
      <c r="AR17" s="102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6" t="s">
        <v>79</v>
      </c>
      <c r="BE17" s="3"/>
      <c r="BF17" s="3"/>
      <c r="BG17" s="3"/>
      <c r="BI17" s="102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3"/>
      <c r="BV17" s="3"/>
      <c r="BW17" s="3"/>
      <c r="BX17" s="3"/>
      <c r="BZ17" s="109">
        <f t="shared" ref="BZ17" si="6">V17</f>
        <v>8910</v>
      </c>
      <c r="CA17" s="159">
        <f>IFERROR((BZ17/BZ18),"")</f>
        <v>8.9527943570265875E-2</v>
      </c>
      <c r="CB17" s="111">
        <v>10855</v>
      </c>
      <c r="CC17" s="159">
        <f>IFERROR((CB17/CB18),"")</f>
        <v>0.1090713611060871</v>
      </c>
      <c r="CD17" s="146" t="s">
        <v>89</v>
      </c>
      <c r="CE17" s="113">
        <f t="shared" si="3"/>
        <v>8910</v>
      </c>
      <c r="CF17" s="159">
        <f>IFERROR((CE17/CE18),"")</f>
        <v>8.9527943570265875E-2</v>
      </c>
      <c r="CG17" s="114">
        <f t="shared" si="4"/>
        <v>10855</v>
      </c>
      <c r="CH17" s="159">
        <f>IFERROR((CG17/CG18),"")</f>
        <v>0.1090713611060871</v>
      </c>
      <c r="CI17" s="146">
        <f>IFERROR(CH17/CF17,0)</f>
        <v>1.218294051627385</v>
      </c>
      <c r="CJ17" s="115"/>
      <c r="CK17" s="116"/>
      <c r="CL17" s="3"/>
      <c r="CM17" s="117">
        <v>10855</v>
      </c>
      <c r="CN17" s="118" t="s">
        <v>78</v>
      </c>
      <c r="CO17" s="3"/>
    </row>
    <row r="18" spans="1:93" x14ac:dyDescent="0.25">
      <c r="A18" s="83"/>
      <c r="B18" s="120"/>
      <c r="C18" s="121"/>
      <c r="D18" s="122"/>
      <c r="E18" s="123" t="s">
        <v>90</v>
      </c>
      <c r="F18" s="124"/>
      <c r="G18" s="162" t="s">
        <v>174</v>
      </c>
      <c r="H18" s="126"/>
      <c r="I18" s="127"/>
      <c r="J18" s="127"/>
      <c r="K18" s="127"/>
      <c r="L18" s="127"/>
      <c r="M18" s="128"/>
      <c r="N18" s="129">
        <v>99522</v>
      </c>
      <c r="O18" s="163"/>
      <c r="P18" s="126"/>
      <c r="Q18" s="127"/>
      <c r="R18" s="127"/>
      <c r="S18" s="127"/>
      <c r="T18" s="127"/>
      <c r="U18" s="128"/>
      <c r="V18" s="131">
        <v>99522</v>
      </c>
      <c r="W18" s="164"/>
      <c r="X18" s="127"/>
      <c r="Y18" s="127"/>
      <c r="Z18" s="133"/>
      <c r="AA18" s="134">
        <f t="shared" si="1"/>
        <v>99522</v>
      </c>
      <c r="AB18" s="135"/>
      <c r="AC18" s="136"/>
      <c r="AD18" s="137"/>
      <c r="AE18" s="134">
        <f t="shared" si="0"/>
        <v>99522</v>
      </c>
      <c r="AF18" s="138"/>
      <c r="AG18" s="139"/>
      <c r="AH18" s="139"/>
      <c r="AI18" s="139"/>
      <c r="AJ18" s="139"/>
      <c r="AK18" s="139"/>
      <c r="AL18" s="139"/>
      <c r="AM18" s="140" t="s">
        <v>78</v>
      </c>
      <c r="AN18" s="141"/>
      <c r="AO18" s="141"/>
      <c r="AP18" s="142"/>
      <c r="AR18" s="138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40" t="s">
        <v>79</v>
      </c>
      <c r="BE18" s="141"/>
      <c r="BF18" s="141"/>
      <c r="BG18" s="141"/>
      <c r="BI18" s="138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41"/>
      <c r="BV18" s="141"/>
      <c r="BW18" s="141"/>
      <c r="BX18" s="141"/>
      <c r="BZ18" s="143">
        <f t="shared" ref="BZ18" si="7">N18</f>
        <v>99522</v>
      </c>
      <c r="CA18" s="165"/>
      <c r="CB18" s="145">
        <v>99522</v>
      </c>
      <c r="CC18" s="165"/>
      <c r="CD18" s="146"/>
      <c r="CE18" s="147">
        <f t="shared" si="3"/>
        <v>99522</v>
      </c>
      <c r="CF18" s="165"/>
      <c r="CG18" s="148">
        <f t="shared" si="4"/>
        <v>99522</v>
      </c>
      <c r="CH18" s="165"/>
      <c r="CI18" s="146"/>
      <c r="CJ18" s="149"/>
      <c r="CK18" s="150"/>
      <c r="CL18" s="141"/>
      <c r="CM18" s="151">
        <v>99522</v>
      </c>
      <c r="CN18" s="151" t="s">
        <v>78</v>
      </c>
      <c r="CO18" s="141"/>
    </row>
    <row r="19" spans="1:93" x14ac:dyDescent="0.25">
      <c r="A19" s="83"/>
      <c r="B19" s="153">
        <v>4</v>
      </c>
      <c r="C19" s="154" t="s">
        <v>91</v>
      </c>
      <c r="D19" s="155" t="s">
        <v>92</v>
      </c>
      <c r="E19" s="156" t="s">
        <v>93</v>
      </c>
      <c r="F19" s="88" t="s">
        <v>77</v>
      </c>
      <c r="G19" s="89" t="s">
        <v>172</v>
      </c>
      <c r="H19" s="90"/>
      <c r="I19" s="91"/>
      <c r="J19" s="91"/>
      <c r="K19" s="91"/>
      <c r="L19" s="91"/>
      <c r="M19" s="92"/>
      <c r="N19" s="93">
        <v>13807</v>
      </c>
      <c r="O19" s="157">
        <f>IFERROR((N19/N20),"")</f>
        <v>6.1700644400153729E-2</v>
      </c>
      <c r="P19" s="90"/>
      <c r="Q19" s="91"/>
      <c r="R19" s="91"/>
      <c r="S19" s="91"/>
      <c r="T19" s="91"/>
      <c r="U19" s="92"/>
      <c r="V19" s="95">
        <v>13807</v>
      </c>
      <c r="W19" s="158">
        <f>IFERROR((V19/V20),"")</f>
        <v>6.1700644400153729E-2</v>
      </c>
      <c r="X19" s="91"/>
      <c r="Y19" s="91"/>
      <c r="Z19" s="97"/>
      <c r="AA19" s="98">
        <f t="shared" si="1"/>
        <v>13807</v>
      </c>
      <c r="AB19" s="99"/>
      <c r="AC19" s="100"/>
      <c r="AD19" s="101"/>
      <c r="AE19" s="98">
        <f t="shared" si="0"/>
        <v>13807</v>
      </c>
      <c r="AF19" s="102"/>
      <c r="AG19" s="103"/>
      <c r="AH19" s="103"/>
      <c r="AI19" s="103"/>
      <c r="AJ19" s="103"/>
      <c r="AK19" s="103"/>
      <c r="AL19" s="103"/>
      <c r="AM19" s="104" t="s">
        <v>78</v>
      </c>
      <c r="AN19" s="3"/>
      <c r="AO19" s="3"/>
      <c r="AP19" s="105"/>
      <c r="AR19" s="102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6" t="s">
        <v>79</v>
      </c>
      <c r="BE19" s="3"/>
      <c r="BF19" s="3"/>
      <c r="BG19" s="3"/>
      <c r="BI19" s="102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3"/>
      <c r="BV19" s="3"/>
      <c r="BW19" s="3"/>
      <c r="BX19" s="3"/>
      <c r="BZ19" s="109">
        <f t="shared" ref="BZ19" si="8">V19</f>
        <v>13807</v>
      </c>
      <c r="CA19" s="159">
        <f>IFERROR((BZ19/BZ20),"")</f>
        <v>6.1700644400153729E-2</v>
      </c>
      <c r="CB19" s="111">
        <v>11437</v>
      </c>
      <c r="CC19" s="159">
        <f>IFERROR((CB19/CB20),"")</f>
        <v>5.1109601651666413E-2</v>
      </c>
      <c r="CD19" s="146">
        <f>IFERROR(CC19/CA19,0)</f>
        <v>0.82834793945100305</v>
      </c>
      <c r="CE19" s="113">
        <f t="shared" si="3"/>
        <v>13807</v>
      </c>
      <c r="CF19" s="159">
        <f>IFERROR((CE19/CE20),"")</f>
        <v>6.1700644400153729E-2</v>
      </c>
      <c r="CG19" s="114">
        <f t="shared" si="4"/>
        <v>11437</v>
      </c>
      <c r="CH19" s="159">
        <f>IFERROR((CG19/CG20),"")</f>
        <v>5.1109601651666413E-2</v>
      </c>
      <c r="CI19" s="146">
        <f>IFERROR(CH19/CF19,0)</f>
        <v>0.82834793945100305</v>
      </c>
      <c r="CJ19" s="160"/>
      <c r="CK19" s="161"/>
      <c r="CL19" s="3"/>
      <c r="CM19" s="117">
        <v>11437</v>
      </c>
      <c r="CN19" s="118" t="s">
        <v>78</v>
      </c>
      <c r="CO19" s="3"/>
    </row>
    <row r="20" spans="1:93" x14ac:dyDescent="0.25">
      <c r="A20" s="83"/>
      <c r="B20" s="120"/>
      <c r="C20" s="121"/>
      <c r="D20" s="122"/>
      <c r="E20" s="123" t="s">
        <v>94</v>
      </c>
      <c r="F20" s="124"/>
      <c r="G20" s="162" t="s">
        <v>174</v>
      </c>
      <c r="H20" s="126"/>
      <c r="I20" s="127"/>
      <c r="J20" s="127"/>
      <c r="K20" s="127"/>
      <c r="L20" s="127"/>
      <c r="M20" s="128"/>
      <c r="N20" s="129">
        <v>223774</v>
      </c>
      <c r="O20" s="163"/>
      <c r="P20" s="126"/>
      <c r="Q20" s="127"/>
      <c r="R20" s="127"/>
      <c r="S20" s="127"/>
      <c r="T20" s="127"/>
      <c r="U20" s="128"/>
      <c r="V20" s="131">
        <v>223774</v>
      </c>
      <c r="W20" s="164"/>
      <c r="X20" s="127"/>
      <c r="Y20" s="127"/>
      <c r="Z20" s="133"/>
      <c r="AA20" s="134">
        <f t="shared" si="1"/>
        <v>223774</v>
      </c>
      <c r="AB20" s="135"/>
      <c r="AC20" s="136"/>
      <c r="AD20" s="137"/>
      <c r="AE20" s="134">
        <f t="shared" si="0"/>
        <v>223774</v>
      </c>
      <c r="AF20" s="138"/>
      <c r="AG20" s="139"/>
      <c r="AH20" s="139"/>
      <c r="AI20" s="139"/>
      <c r="AJ20" s="139"/>
      <c r="AK20" s="139"/>
      <c r="AL20" s="139"/>
      <c r="AM20" s="140" t="s">
        <v>78</v>
      </c>
      <c r="AN20" s="141"/>
      <c r="AO20" s="141"/>
      <c r="AP20" s="142"/>
      <c r="AR20" s="138"/>
      <c r="AS20" s="139"/>
      <c r="AT20" s="139"/>
      <c r="AU20" s="139"/>
      <c r="AV20" s="139"/>
      <c r="AW20" s="139"/>
      <c r="AX20" s="139"/>
      <c r="AY20" s="139"/>
      <c r="AZ20" s="139"/>
      <c r="BA20" s="139"/>
      <c r="BC20" s="139"/>
      <c r="BD20" s="140" t="s">
        <v>79</v>
      </c>
      <c r="BE20" s="141"/>
      <c r="BF20" s="141"/>
      <c r="BG20" s="141"/>
      <c r="BI20" s="138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41"/>
      <c r="BV20" s="141"/>
      <c r="BW20" s="141"/>
      <c r="BX20" s="141"/>
      <c r="BZ20" s="143">
        <f t="shared" ref="BZ20" si="9">N20</f>
        <v>223774</v>
      </c>
      <c r="CA20" s="165"/>
      <c r="CB20" s="145">
        <v>223774</v>
      </c>
      <c r="CC20" s="165"/>
      <c r="CD20" s="146"/>
      <c r="CE20" s="147">
        <f t="shared" si="3"/>
        <v>223774</v>
      </c>
      <c r="CF20" s="165"/>
      <c r="CG20" s="148">
        <f t="shared" si="4"/>
        <v>223774</v>
      </c>
      <c r="CH20" s="165"/>
      <c r="CI20" s="146"/>
      <c r="CJ20" s="149"/>
      <c r="CK20" s="150"/>
      <c r="CL20" s="141"/>
      <c r="CM20" s="151">
        <v>223774</v>
      </c>
      <c r="CN20" s="151" t="s">
        <v>78</v>
      </c>
      <c r="CO20" s="141"/>
    </row>
    <row r="21" spans="1:93" ht="27" x14ac:dyDescent="0.25">
      <c r="A21" s="152" t="s">
        <v>95</v>
      </c>
      <c r="B21" s="153">
        <v>5</v>
      </c>
      <c r="C21" s="166" t="s">
        <v>96</v>
      </c>
      <c r="D21" s="167" t="s">
        <v>97</v>
      </c>
      <c r="E21" s="168" t="s">
        <v>98</v>
      </c>
      <c r="F21" s="169" t="s">
        <v>57</v>
      </c>
      <c r="G21" s="170" t="s">
        <v>99</v>
      </c>
      <c r="H21" s="93">
        <v>595</v>
      </c>
      <c r="I21" s="157">
        <f>IFERROR((H21/H22),"")</f>
        <v>0.15406525116519937</v>
      </c>
      <c r="J21" s="93">
        <v>1050</v>
      </c>
      <c r="K21" s="157">
        <f>IFERROR((J21/J22),"")</f>
        <v>0.15407190022010273</v>
      </c>
      <c r="L21" s="93">
        <v>1050</v>
      </c>
      <c r="M21" s="157">
        <f>IFERROR((L21/L22),"")</f>
        <v>0.15407190022010273</v>
      </c>
      <c r="N21" s="93">
        <v>805</v>
      </c>
      <c r="O21" s="157">
        <f>IFERROR((N21/N22),"")</f>
        <v>0.15406698564593302</v>
      </c>
      <c r="P21" s="171">
        <f>H21</f>
        <v>595</v>
      </c>
      <c r="Q21" s="158">
        <f>IFERROR((P21/P22),"")</f>
        <v>0.15406525116519937</v>
      </c>
      <c r="R21" s="171">
        <f>J21</f>
        <v>1050</v>
      </c>
      <c r="S21" s="158">
        <f>IFERROR((R21/R22),"")</f>
        <v>0.15407190022010273</v>
      </c>
      <c r="T21" s="171">
        <v>1050</v>
      </c>
      <c r="U21" s="158">
        <f>IFERROR((T21/T22),"")</f>
        <v>0.15407190022010273</v>
      </c>
      <c r="V21" s="95">
        <v>805</v>
      </c>
      <c r="W21" s="158">
        <f>IFERROR((V21/V22),"")</f>
        <v>0.15406698564593302</v>
      </c>
      <c r="X21" s="172">
        <f t="shared" ref="X21:X36" si="10">H21</f>
        <v>595</v>
      </c>
      <c r="Y21" s="172">
        <f>H21+J21</f>
        <v>1645</v>
      </c>
      <c r="Z21" s="98">
        <f>H21+J21+L21</f>
        <v>2695</v>
      </c>
      <c r="AA21" s="172">
        <f>H21+J21+L21+N21</f>
        <v>3500</v>
      </c>
      <c r="AB21" s="173"/>
      <c r="AC21" s="172">
        <f>H21+J21</f>
        <v>1645</v>
      </c>
      <c r="AD21" s="172">
        <f>H21+J21+T21</f>
        <v>2695</v>
      </c>
      <c r="AE21" s="172">
        <f>AD21+V21</f>
        <v>3500</v>
      </c>
      <c r="AF21" s="174">
        <f>H21</f>
        <v>595</v>
      </c>
      <c r="AG21" s="175">
        <f>IFERROR((AF21/AF22),"")</f>
        <v>0.15406525116519937</v>
      </c>
      <c r="AH21" s="176">
        <v>473</v>
      </c>
      <c r="AI21" s="177">
        <f>IFERROR((AH21/AH22),"")</f>
        <v>0.11064327485380117</v>
      </c>
      <c r="AJ21" s="178">
        <f>IFERROR(AI21/AG21,0)</f>
        <v>0.71815853358887416</v>
      </c>
      <c r="AK21" s="179" t="s">
        <v>100</v>
      </c>
      <c r="AL21" s="180" t="s">
        <v>101</v>
      </c>
      <c r="AM21" s="106" t="s">
        <v>102</v>
      </c>
      <c r="AN21" s="106">
        <v>587</v>
      </c>
      <c r="AO21" s="106" t="s">
        <v>103</v>
      </c>
      <c r="AP21" s="181"/>
      <c r="AR21" s="174">
        <f>R21</f>
        <v>1050</v>
      </c>
      <c r="AS21" s="159">
        <f>IFERROR((AR21/AR22),"")</f>
        <v>0.15407190022010273</v>
      </c>
      <c r="AT21" s="111">
        <v>726</v>
      </c>
      <c r="AU21" s="159">
        <f>IFERROR((AT21/AT22),"")</f>
        <v>0.11214087117701575</v>
      </c>
      <c r="AV21" s="146">
        <f>IFERROR(AU21/AS21,0)</f>
        <v>0.72784765435367837</v>
      </c>
      <c r="AW21" s="113">
        <f>AC21</f>
        <v>1645</v>
      </c>
      <c r="AX21" s="159">
        <f>IFERROR((AW21/AW22),"")</f>
        <v>0.15406949517654772</v>
      </c>
      <c r="AY21" s="114">
        <f>AH21+AT21</f>
        <v>1199</v>
      </c>
      <c r="AZ21" s="182">
        <f>IFERROR((AY21/AY22),"")</f>
        <v>0.1115452600241883</v>
      </c>
      <c r="BA21" s="146">
        <f>IFERROR(AZ21/AX21,0)</f>
        <v>0.72399315579225432</v>
      </c>
      <c r="BB21" s="183" t="s">
        <v>104</v>
      </c>
      <c r="BC21" s="184" t="s">
        <v>101</v>
      </c>
      <c r="BD21" s="106" t="s">
        <v>79</v>
      </c>
      <c r="BE21" s="185">
        <v>941</v>
      </c>
      <c r="BF21" s="106" t="s">
        <v>103</v>
      </c>
      <c r="BG21" s="3"/>
      <c r="BI21" s="174">
        <f>T21</f>
        <v>1050</v>
      </c>
      <c r="BJ21" s="159">
        <f>IFERROR((BI21/BI22),"")</f>
        <v>0.15407190022010273</v>
      </c>
      <c r="BK21" s="111">
        <v>904</v>
      </c>
      <c r="BL21" s="159">
        <f>IFERROR((BK21/BK22),"")</f>
        <v>0.1357153580543462</v>
      </c>
      <c r="BM21" s="146">
        <f>IFERROR(BL21/BJ21,0)</f>
        <v>0.88085730013368502</v>
      </c>
      <c r="BN21" s="113">
        <f>AD21</f>
        <v>2695</v>
      </c>
      <c r="BO21" s="159">
        <f>IFERROR((BN21/BN22),"")</f>
        <v>0.15407043219757605</v>
      </c>
      <c r="BP21" s="114">
        <f>AY21+BK21</f>
        <v>2103</v>
      </c>
      <c r="BQ21" s="159">
        <f>IFERROR((BP21/BP22),"")</f>
        <v>0.12079264790350373</v>
      </c>
      <c r="BR21" s="146">
        <f>IFERROR(BQ21/BO21,0)</f>
        <v>0.784009275372203</v>
      </c>
      <c r="BS21" s="183" t="s">
        <v>104</v>
      </c>
      <c r="BT21" s="184" t="s">
        <v>101</v>
      </c>
      <c r="BU21" s="3"/>
      <c r="BV21" s="186">
        <v>1053</v>
      </c>
      <c r="BW21" s="3" t="s">
        <v>103</v>
      </c>
      <c r="BX21" s="3"/>
      <c r="BZ21" s="109">
        <f t="shared" ref="BZ21" si="11">V21</f>
        <v>805</v>
      </c>
      <c r="CA21" s="159">
        <f>IFERROR((BZ21/BZ22),"")</f>
        <v>0.15406698564593302</v>
      </c>
      <c r="CB21" s="111">
        <v>976</v>
      </c>
      <c r="CC21" s="159">
        <f>IFERROR((CB21/CB22),"")</f>
        <v>0.19991806636624335</v>
      </c>
      <c r="CD21" s="146">
        <f>IFERROR(CC21/CA21,0)</f>
        <v>1.2976048407001508</v>
      </c>
      <c r="CE21" s="113">
        <f>AE21</f>
        <v>3500</v>
      </c>
      <c r="CF21" s="159">
        <f>IFERROR((CE21/CE22),"")</f>
        <v>0.15406963947704364</v>
      </c>
      <c r="CG21" s="114">
        <f>BP21+CB21</f>
        <v>3079</v>
      </c>
      <c r="CH21" s="159">
        <f>IFERROR((CG21/CG22),"")</f>
        <v>0.13812129912076082</v>
      </c>
      <c r="CI21" s="146">
        <f>IFERROR(CH21/CF21,0)</f>
        <v>0.8964861577503781</v>
      </c>
      <c r="CJ21" s="187" t="s">
        <v>105</v>
      </c>
      <c r="CK21" s="188" t="s">
        <v>106</v>
      </c>
      <c r="CL21" s="3"/>
      <c r="CM21" s="117">
        <v>1611</v>
      </c>
      <c r="CN21" s="118" t="s">
        <v>103</v>
      </c>
      <c r="CO21" s="3"/>
    </row>
    <row r="22" spans="1:93" ht="18" x14ac:dyDescent="0.25">
      <c r="A22" s="83"/>
      <c r="B22" s="120"/>
      <c r="C22" s="189"/>
      <c r="D22" s="190"/>
      <c r="E22" s="191" t="s">
        <v>107</v>
      </c>
      <c r="F22" s="192"/>
      <c r="G22" s="162" t="s">
        <v>108</v>
      </c>
      <c r="H22" s="129">
        <v>3862</v>
      </c>
      <c r="I22" s="163"/>
      <c r="J22" s="129">
        <v>6815</v>
      </c>
      <c r="K22" s="163"/>
      <c r="L22" s="129">
        <v>6815</v>
      </c>
      <c r="M22" s="163"/>
      <c r="N22" s="129">
        <v>5225</v>
      </c>
      <c r="O22" s="163"/>
      <c r="P22" s="193">
        <f>H22</f>
        <v>3862</v>
      </c>
      <c r="Q22" s="164"/>
      <c r="R22" s="193">
        <f>J22</f>
        <v>6815</v>
      </c>
      <c r="S22" s="164"/>
      <c r="T22" s="193">
        <v>6815</v>
      </c>
      <c r="U22" s="164"/>
      <c r="V22" s="131">
        <v>5225</v>
      </c>
      <c r="W22" s="164"/>
      <c r="X22" s="194">
        <f t="shared" si="10"/>
        <v>3862</v>
      </c>
      <c r="Y22" s="194">
        <f>H22+J22</f>
        <v>10677</v>
      </c>
      <c r="Z22" s="134">
        <f>H22+J22+L22</f>
        <v>17492</v>
      </c>
      <c r="AA22" s="194">
        <f>H22+J22+L22+N22</f>
        <v>22717</v>
      </c>
      <c r="AB22" s="195"/>
      <c r="AC22" s="194">
        <f>H22+J22</f>
        <v>10677</v>
      </c>
      <c r="AD22" s="194">
        <f>H22+J22+T22</f>
        <v>17492</v>
      </c>
      <c r="AE22" s="194">
        <f>AD22+V22</f>
        <v>22717</v>
      </c>
      <c r="AF22" s="143">
        <f>H22</f>
        <v>3862</v>
      </c>
      <c r="AG22" s="196"/>
      <c r="AH22" s="197">
        <f>2194+2081</f>
        <v>4275</v>
      </c>
      <c r="AI22" s="198"/>
      <c r="AJ22" s="178"/>
      <c r="AK22" s="199"/>
      <c r="AL22" s="200"/>
      <c r="AM22" s="140" t="s">
        <v>109</v>
      </c>
      <c r="AN22" s="140">
        <v>4275</v>
      </c>
      <c r="AO22" s="140" t="s">
        <v>78</v>
      </c>
      <c r="AP22" s="201"/>
      <c r="AR22" s="143">
        <f>R22</f>
        <v>6815</v>
      </c>
      <c r="AS22" s="165"/>
      <c r="AT22" s="145">
        <v>6474</v>
      </c>
      <c r="AU22" s="165"/>
      <c r="AV22" s="146"/>
      <c r="AW22" s="147">
        <f>AC22</f>
        <v>10677</v>
      </c>
      <c r="AX22" s="165"/>
      <c r="AY22" s="148">
        <f>AH22+AT22</f>
        <v>10749</v>
      </c>
      <c r="AZ22" s="202"/>
      <c r="BA22" s="146"/>
      <c r="BB22" s="203"/>
      <c r="BC22" s="204"/>
      <c r="BD22" s="140" t="s">
        <v>79</v>
      </c>
      <c r="BE22" s="205">
        <v>6474</v>
      </c>
      <c r="BF22" s="140" t="s">
        <v>78</v>
      </c>
      <c r="BG22" s="141"/>
      <c r="BI22" s="143">
        <f>T22</f>
        <v>6815</v>
      </c>
      <c r="BJ22" s="165"/>
      <c r="BK22" s="145">
        <v>6661</v>
      </c>
      <c r="BL22" s="165"/>
      <c r="BM22" s="146"/>
      <c r="BN22" s="147">
        <f>AD22</f>
        <v>17492</v>
      </c>
      <c r="BO22" s="165"/>
      <c r="BP22" s="148">
        <f>AY22+BK22</f>
        <v>17410</v>
      </c>
      <c r="BQ22" s="165"/>
      <c r="BR22" s="146"/>
      <c r="BS22" s="203"/>
      <c r="BT22" s="204"/>
      <c r="BU22" s="141"/>
      <c r="BV22" s="206">
        <v>6661</v>
      </c>
      <c r="BW22" s="141" t="s">
        <v>78</v>
      </c>
      <c r="BX22" s="141"/>
      <c r="BZ22" s="143">
        <f t="shared" ref="BZ22" si="12">N22</f>
        <v>5225</v>
      </c>
      <c r="CA22" s="165"/>
      <c r="CB22" s="145">
        <v>4882</v>
      </c>
      <c r="CC22" s="165"/>
      <c r="CD22" s="146"/>
      <c r="CE22" s="147">
        <f>AE22</f>
        <v>22717</v>
      </c>
      <c r="CF22" s="165"/>
      <c r="CG22" s="148">
        <f>BP22+CB22</f>
        <v>22292</v>
      </c>
      <c r="CH22" s="165"/>
      <c r="CI22" s="146"/>
      <c r="CJ22" s="207"/>
      <c r="CK22" s="208"/>
      <c r="CL22" s="141"/>
      <c r="CM22" s="151">
        <v>4882</v>
      </c>
      <c r="CN22" s="151" t="s">
        <v>103</v>
      </c>
      <c r="CO22" s="141"/>
    </row>
    <row r="23" spans="1:93" ht="36" x14ac:dyDescent="0.25">
      <c r="A23" s="83"/>
      <c r="B23" s="153">
        <v>6</v>
      </c>
      <c r="C23" s="166" t="s">
        <v>110</v>
      </c>
      <c r="D23" s="167" t="s">
        <v>111</v>
      </c>
      <c r="E23" s="168" t="s">
        <v>112</v>
      </c>
      <c r="F23" s="169" t="s">
        <v>57</v>
      </c>
      <c r="G23" s="209" t="s">
        <v>175</v>
      </c>
      <c r="H23" s="93">
        <v>8</v>
      </c>
      <c r="I23" s="157">
        <f>IFERROR((H23/H24),"")</f>
        <v>6.6666666666666666E-2</v>
      </c>
      <c r="J23" s="93">
        <v>16</v>
      </c>
      <c r="K23" s="157">
        <f>IFERROR((J23/J24),"")</f>
        <v>0.10256410256410256</v>
      </c>
      <c r="L23" s="93">
        <v>16</v>
      </c>
      <c r="M23" s="157">
        <f>IFERROR((L23/L24),"")</f>
        <v>7.6923076923076927E-2</v>
      </c>
      <c r="N23" s="93">
        <v>10</v>
      </c>
      <c r="O23" s="157">
        <f>IFERROR((N23/N24),"")</f>
        <v>3.8461538461538464E-2</v>
      </c>
      <c r="P23" s="171">
        <f t="shared" ref="P23:P36" si="13">H23</f>
        <v>8</v>
      </c>
      <c r="Q23" s="158">
        <f t="shared" ref="Q23" si="14">IFERROR((P23/P24),"")</f>
        <v>6.6666666666666666E-2</v>
      </c>
      <c r="R23" s="171">
        <f t="shared" ref="R23:R36" si="15">J23</f>
        <v>16</v>
      </c>
      <c r="S23" s="158">
        <f t="shared" ref="S23" si="16">IFERROR((R23/R24),"")</f>
        <v>0.10256410256410256</v>
      </c>
      <c r="T23" s="171">
        <v>16</v>
      </c>
      <c r="U23" s="158">
        <f>IFERROR((T23/T24),"")</f>
        <v>7.6923076923076927E-2</v>
      </c>
      <c r="V23" s="95">
        <v>10</v>
      </c>
      <c r="W23" s="158">
        <f>IFERROR((V23/V24),"")</f>
        <v>3.8461538461538464E-2</v>
      </c>
      <c r="X23" s="172">
        <f t="shared" si="10"/>
        <v>8</v>
      </c>
      <c r="Y23" s="172">
        <f>H23+J23</f>
        <v>24</v>
      </c>
      <c r="Z23" s="98">
        <f>H23+J23+L23</f>
        <v>40</v>
      </c>
      <c r="AA23" s="172">
        <f>H23+J23+L23+N23</f>
        <v>50</v>
      </c>
      <c r="AB23" s="173"/>
      <c r="AC23" s="172">
        <f>H23+J23</f>
        <v>24</v>
      </c>
      <c r="AD23" s="172">
        <f>H23+J23+T23</f>
        <v>40</v>
      </c>
      <c r="AE23" s="172">
        <f>AD23+V23</f>
        <v>50</v>
      </c>
      <c r="AF23" s="174">
        <f t="shared" ref="AF23:AF36" si="17">H23</f>
        <v>8</v>
      </c>
      <c r="AG23" s="175">
        <f>IFERROR((AF23/AF24),"")</f>
        <v>6.6666666666666666E-2</v>
      </c>
      <c r="AH23" s="176">
        <v>0</v>
      </c>
      <c r="AI23" s="177">
        <f>IFERROR((AH23/AH24),"")</f>
        <v>0</v>
      </c>
      <c r="AJ23" s="178">
        <f>IFERROR(AI23/AG23,0)</f>
        <v>0</v>
      </c>
      <c r="AK23" s="210" t="s">
        <v>113</v>
      </c>
      <c r="AL23" s="211" t="s">
        <v>114</v>
      </c>
      <c r="AM23" s="106" t="s">
        <v>115</v>
      </c>
      <c r="AN23" s="106">
        <v>8</v>
      </c>
      <c r="AO23" s="106" t="s">
        <v>103</v>
      </c>
      <c r="AP23" s="181"/>
      <c r="AR23" s="174">
        <f t="shared" ref="AR23:AR36" si="18">R23</f>
        <v>16</v>
      </c>
      <c r="AS23" s="159">
        <f>IFERROR((AR23/AR24),"")</f>
        <v>0.10256410256410256</v>
      </c>
      <c r="AT23" s="111">
        <v>0</v>
      </c>
      <c r="AU23" s="159">
        <f>IFERROR((AT23/AT24),"")</f>
        <v>0</v>
      </c>
      <c r="AV23" s="146">
        <f>IFERROR(AU23/AS23,0)</f>
        <v>0</v>
      </c>
      <c r="AW23" s="113">
        <f>AC23</f>
        <v>24</v>
      </c>
      <c r="AX23" s="159">
        <f>IFERROR((AW23/AW24),"")</f>
        <v>0.15384615384615385</v>
      </c>
      <c r="AY23" s="114">
        <f>AH23+AT23</f>
        <v>0</v>
      </c>
      <c r="AZ23" s="182">
        <f>IFERROR((AY23/AY24),"")</f>
        <v>0</v>
      </c>
      <c r="BA23" s="212">
        <f>IFERROR(AZ23/AX23,0)</f>
        <v>0</v>
      </c>
      <c r="BB23" s="213"/>
      <c r="BC23" s="214" t="s">
        <v>114</v>
      </c>
      <c r="BD23" s="106" t="s">
        <v>79</v>
      </c>
      <c r="BE23" s="215">
        <v>19</v>
      </c>
      <c r="BF23" s="106" t="s">
        <v>103</v>
      </c>
      <c r="BG23" s="3"/>
      <c r="BI23" s="174">
        <f t="shared" ref="BI23:BI36" si="19">T23</f>
        <v>16</v>
      </c>
      <c r="BJ23" s="159">
        <f>IFERROR((BI23/BI24),"")</f>
        <v>7.6923076923076927E-2</v>
      </c>
      <c r="BK23" s="111">
        <v>0</v>
      </c>
      <c r="BL23" s="159">
        <f>IFERROR((BK23/BK24),"")</f>
        <v>0</v>
      </c>
      <c r="BM23" s="146">
        <f>IFERROR(BL23/BJ23,0)</f>
        <v>0</v>
      </c>
      <c r="BN23" s="113">
        <f>AD23</f>
        <v>40</v>
      </c>
      <c r="BO23" s="159">
        <f>IFERROR((BN23/BN24),"")</f>
        <v>0.19230769230769232</v>
      </c>
      <c r="BP23" s="114">
        <f>AY23+BK23</f>
        <v>0</v>
      </c>
      <c r="BQ23" s="159">
        <f>IFERROR((BP23/BP24),"")</f>
        <v>0</v>
      </c>
      <c r="BR23" s="146">
        <f>IFERROR(BQ23/BO23,0)</f>
        <v>0</v>
      </c>
      <c r="BS23" s="210" t="s">
        <v>116</v>
      </c>
      <c r="BT23" s="211" t="s">
        <v>117</v>
      </c>
      <c r="BU23" s="3"/>
      <c r="BV23" s="216">
        <v>9</v>
      </c>
      <c r="BW23" s="3" t="s">
        <v>103</v>
      </c>
      <c r="BX23" s="3"/>
      <c r="BZ23" s="109">
        <f t="shared" ref="BZ23" si="20">V23</f>
        <v>10</v>
      </c>
      <c r="CA23" s="159">
        <f>IFERROR((BZ23/BZ24),"")</f>
        <v>3.8461538461538464E-2</v>
      </c>
      <c r="CB23" s="111">
        <v>0</v>
      </c>
      <c r="CC23" s="159" t="str">
        <f>IFERROR((CB23/CB24),"")</f>
        <v/>
      </c>
      <c r="CD23" s="146">
        <f>IFERROR(CC23/CA23,0)</f>
        <v>0</v>
      </c>
      <c r="CE23" s="113">
        <f>AE23</f>
        <v>50</v>
      </c>
      <c r="CF23" s="159">
        <f>IFERROR((CE23/CE24),"")</f>
        <v>0.19230769230769232</v>
      </c>
      <c r="CG23" s="114">
        <f>BP23+CB23</f>
        <v>0</v>
      </c>
      <c r="CH23" s="159" t="str">
        <f>IFERROR((CG23/CG24),"")</f>
        <v/>
      </c>
      <c r="CI23" s="146">
        <f>IFERROR(CH23/CF23,0)</f>
        <v>0</v>
      </c>
      <c r="CJ23" s="160" t="s">
        <v>118</v>
      </c>
      <c r="CK23" s="161" t="s">
        <v>117</v>
      </c>
      <c r="CL23" s="3"/>
      <c r="CM23" s="118">
        <v>13</v>
      </c>
      <c r="CN23" s="118" t="s">
        <v>103</v>
      </c>
      <c r="CO23" s="3"/>
    </row>
    <row r="24" spans="1:93" ht="36" x14ac:dyDescent="0.25">
      <c r="A24" s="83"/>
      <c r="B24" s="120"/>
      <c r="C24" s="189"/>
      <c r="D24" s="190"/>
      <c r="E24" s="191" t="s">
        <v>119</v>
      </c>
      <c r="F24" s="192"/>
      <c r="G24" s="209" t="s">
        <v>176</v>
      </c>
      <c r="H24" s="129">
        <v>120</v>
      </c>
      <c r="I24" s="163"/>
      <c r="J24" s="129">
        <v>156</v>
      </c>
      <c r="K24" s="163"/>
      <c r="L24" s="129">
        <v>208</v>
      </c>
      <c r="M24" s="163"/>
      <c r="N24" s="129">
        <v>260</v>
      </c>
      <c r="O24" s="163"/>
      <c r="P24" s="193">
        <f t="shared" si="13"/>
        <v>120</v>
      </c>
      <c r="Q24" s="164"/>
      <c r="R24" s="193">
        <f t="shared" si="15"/>
        <v>156</v>
      </c>
      <c r="S24" s="164"/>
      <c r="T24" s="193">
        <v>208</v>
      </c>
      <c r="U24" s="164"/>
      <c r="V24" s="131">
        <v>260</v>
      </c>
      <c r="W24" s="164"/>
      <c r="X24" s="194">
        <f t="shared" si="10"/>
        <v>120</v>
      </c>
      <c r="Y24" s="194">
        <f>J24</f>
        <v>156</v>
      </c>
      <c r="Z24" s="134">
        <f>L24</f>
        <v>208</v>
      </c>
      <c r="AA24" s="194">
        <f>N24</f>
        <v>260</v>
      </c>
      <c r="AB24" s="195"/>
      <c r="AC24" s="194">
        <f>J24</f>
        <v>156</v>
      </c>
      <c r="AD24" s="194">
        <f>T24</f>
        <v>208</v>
      </c>
      <c r="AE24" s="194">
        <f>V24</f>
        <v>260</v>
      </c>
      <c r="AF24" s="143">
        <f t="shared" si="17"/>
        <v>120</v>
      </c>
      <c r="AG24" s="196"/>
      <c r="AH24" s="197">
        <v>30</v>
      </c>
      <c r="AI24" s="198"/>
      <c r="AJ24" s="178"/>
      <c r="AK24" s="217"/>
      <c r="AL24" s="218"/>
      <c r="AM24" s="140" t="s">
        <v>115</v>
      </c>
      <c r="AN24" s="140">
        <v>80</v>
      </c>
      <c r="AO24" s="140" t="s">
        <v>103</v>
      </c>
      <c r="AP24" s="201"/>
      <c r="AR24" s="143">
        <f t="shared" si="18"/>
        <v>156</v>
      </c>
      <c r="AS24" s="165"/>
      <c r="AT24" s="145">
        <v>29</v>
      </c>
      <c r="AU24" s="165"/>
      <c r="AV24" s="146"/>
      <c r="AW24" s="147">
        <f>R24</f>
        <v>156</v>
      </c>
      <c r="AX24" s="165"/>
      <c r="AY24" s="148">
        <f>AT24</f>
        <v>29</v>
      </c>
      <c r="AZ24" s="202"/>
      <c r="BA24" s="112"/>
      <c r="BB24" s="203"/>
      <c r="BC24" s="204"/>
      <c r="BD24" s="140" t="s">
        <v>79</v>
      </c>
      <c r="BE24" s="215">
        <v>94</v>
      </c>
      <c r="BF24" s="140" t="s">
        <v>103</v>
      </c>
      <c r="BG24" s="141"/>
      <c r="BI24" s="143">
        <f t="shared" si="19"/>
        <v>208</v>
      </c>
      <c r="BJ24" s="165"/>
      <c r="BK24" s="145">
        <v>2</v>
      </c>
      <c r="BL24" s="165"/>
      <c r="BM24" s="146"/>
      <c r="BN24" s="147">
        <f>T24</f>
        <v>208</v>
      </c>
      <c r="BO24" s="165"/>
      <c r="BP24" s="148">
        <f>BK24</f>
        <v>2</v>
      </c>
      <c r="BQ24" s="165"/>
      <c r="BR24" s="146"/>
      <c r="BS24" s="217"/>
      <c r="BT24" s="218"/>
      <c r="BU24" s="141"/>
      <c r="BV24" s="216">
        <v>57</v>
      </c>
      <c r="BW24" s="141" t="s">
        <v>103</v>
      </c>
      <c r="BX24" s="141"/>
      <c r="BZ24" s="143">
        <f t="shared" ref="BZ24" si="21">N24</f>
        <v>260</v>
      </c>
      <c r="CA24" s="165"/>
      <c r="CB24" s="145">
        <v>0</v>
      </c>
      <c r="CC24" s="165"/>
      <c r="CD24" s="146"/>
      <c r="CE24" s="147">
        <f>V24</f>
        <v>260</v>
      </c>
      <c r="CF24" s="165"/>
      <c r="CG24" s="148">
        <f>CB24</f>
        <v>0</v>
      </c>
      <c r="CH24" s="165"/>
      <c r="CI24" s="146"/>
      <c r="CJ24" s="149"/>
      <c r="CK24" s="150"/>
      <c r="CL24" s="141"/>
      <c r="CM24" s="151">
        <v>48</v>
      </c>
      <c r="CN24" s="151" t="s">
        <v>103</v>
      </c>
      <c r="CO24" s="141"/>
    </row>
    <row r="25" spans="1:93" ht="27" x14ac:dyDescent="0.25">
      <c r="A25" s="83"/>
      <c r="B25" s="219">
        <v>7</v>
      </c>
      <c r="C25" s="220" t="s">
        <v>120</v>
      </c>
      <c r="D25" s="167" t="s">
        <v>121</v>
      </c>
      <c r="E25" s="168" t="s">
        <v>122</v>
      </c>
      <c r="F25" s="169" t="s">
        <v>57</v>
      </c>
      <c r="G25" s="209" t="s">
        <v>177</v>
      </c>
      <c r="H25" s="93">
        <v>4041</v>
      </c>
      <c r="I25" s="157">
        <f>IFERROR((H25/H26),"")</f>
        <v>0.30046843631496767</v>
      </c>
      <c r="J25" s="93">
        <v>7127</v>
      </c>
      <c r="K25" s="157">
        <f>IFERROR((J25/J26),"")</f>
        <v>0.41073075149838634</v>
      </c>
      <c r="L25" s="93">
        <v>7127</v>
      </c>
      <c r="M25" s="157">
        <f>IFERROR((L25/L26),"")</f>
        <v>0.30804806362378978</v>
      </c>
      <c r="N25" s="93">
        <v>5465</v>
      </c>
      <c r="O25" s="157">
        <f>IFERROR((N25/N26),"")</f>
        <v>0.18896957123098201</v>
      </c>
      <c r="P25" s="171">
        <f t="shared" si="13"/>
        <v>4041</v>
      </c>
      <c r="Q25" s="158">
        <f t="shared" ref="Q25" si="22">IFERROR((P25/P26),"")</f>
        <v>0.30046843631496767</v>
      </c>
      <c r="R25" s="171">
        <f t="shared" si="15"/>
        <v>7127</v>
      </c>
      <c r="S25" s="158">
        <f t="shared" ref="S25" si="23">IFERROR((R25/R26),"")</f>
        <v>0.41073075149838634</v>
      </c>
      <c r="T25" s="171">
        <v>7127</v>
      </c>
      <c r="U25" s="158">
        <f>IFERROR((T25/T26),"")</f>
        <v>0.30804806362378978</v>
      </c>
      <c r="V25" s="95">
        <v>5465</v>
      </c>
      <c r="W25" s="158">
        <f>IFERROR((V25/V26),"")</f>
        <v>0.18896957123098201</v>
      </c>
      <c r="X25" s="172">
        <f t="shared" si="10"/>
        <v>4041</v>
      </c>
      <c r="Y25" s="172">
        <f>H25+J25</f>
        <v>11168</v>
      </c>
      <c r="Z25" s="98">
        <f>H25+J25+L25</f>
        <v>18295</v>
      </c>
      <c r="AA25" s="172">
        <f>H25+J25+L25+N25</f>
        <v>23760</v>
      </c>
      <c r="AB25" s="173"/>
      <c r="AC25" s="172">
        <f>H25+J25</f>
        <v>11168</v>
      </c>
      <c r="AD25" s="172">
        <f>H25+J25+T25</f>
        <v>18295</v>
      </c>
      <c r="AE25" s="172">
        <f>AD25+V25</f>
        <v>23760</v>
      </c>
      <c r="AF25" s="174">
        <f t="shared" si="17"/>
        <v>4041</v>
      </c>
      <c r="AG25" s="175">
        <f>IFERROR((AF25/AF26),"")</f>
        <v>0.30046843631496767</v>
      </c>
      <c r="AH25" s="176">
        <v>4371</v>
      </c>
      <c r="AI25" s="177">
        <f>IFERROR((AH25/AH26),"")</f>
        <v>0.32958829739104206</v>
      </c>
      <c r="AJ25" s="178">
        <f>IFERROR(AI25/AG25,0)</f>
        <v>1.096914875429875</v>
      </c>
      <c r="AK25" s="210" t="s">
        <v>123</v>
      </c>
      <c r="AL25" s="221" t="s">
        <v>124</v>
      </c>
      <c r="AM25" s="106" t="s">
        <v>115</v>
      </c>
      <c r="AN25" s="104">
        <v>4371</v>
      </c>
      <c r="AO25" s="106" t="s">
        <v>78</v>
      </c>
      <c r="AP25" s="181"/>
      <c r="AR25" s="174">
        <f t="shared" si="18"/>
        <v>7127</v>
      </c>
      <c r="AS25" s="159">
        <f>IFERROR((AR25/AR26),"")</f>
        <v>0.41073075149838634</v>
      </c>
      <c r="AT25" s="111">
        <v>6588</v>
      </c>
      <c r="AU25" s="159">
        <f>IFERROR((AT25/AT26),"")</f>
        <v>0.49463172910879194</v>
      </c>
      <c r="AV25" s="146">
        <f>IFERROR(AU25/AS25,0)</f>
        <v>1.2042724517322518</v>
      </c>
      <c r="AW25" s="113">
        <f>AC25</f>
        <v>11168</v>
      </c>
      <c r="AX25" s="159">
        <f>IFERROR((AW25/AW26),"")</f>
        <v>0.64361456892577229</v>
      </c>
      <c r="AY25" s="114">
        <f>AH25+AT25</f>
        <v>10959</v>
      </c>
      <c r="AZ25" s="182">
        <f>IFERROR((AY25/AY26),"")</f>
        <v>0.8228095202342518</v>
      </c>
      <c r="BA25" s="212">
        <f>IFERROR(AZ25/AX25,0)</f>
        <v>1.2784196628854527</v>
      </c>
      <c r="BB25" s="222"/>
      <c r="BC25" s="184" t="s">
        <v>124</v>
      </c>
      <c r="BD25" s="106" t="s">
        <v>79</v>
      </c>
      <c r="BE25" s="205">
        <v>6588</v>
      </c>
      <c r="BF25" s="106" t="s">
        <v>78</v>
      </c>
      <c r="BG25" s="3"/>
      <c r="BI25" s="174">
        <f t="shared" si="19"/>
        <v>7127</v>
      </c>
      <c r="BJ25" s="159">
        <f>IFERROR((BI25/BI26),"")</f>
        <v>0.30804806362378978</v>
      </c>
      <c r="BK25" s="111">
        <v>6745</v>
      </c>
      <c r="BL25" s="159">
        <f>IFERROR((BK25/BK26),"")</f>
        <v>0.53736456341618866</v>
      </c>
      <c r="BM25" s="146">
        <f>IFERROR(BL25/BJ25,0)</f>
        <v>1.7444179232772472</v>
      </c>
      <c r="BN25" s="113">
        <f>AD25</f>
        <v>18295</v>
      </c>
      <c r="BO25" s="159">
        <f>IFERROR((BN25/BN26),"")</f>
        <v>0.79075899031811892</v>
      </c>
      <c r="BP25" s="114">
        <f>AY25+BK25</f>
        <v>17704</v>
      </c>
      <c r="BQ25" s="159">
        <f>IFERROR((BP25/BP26),"")</f>
        <v>1.4104525175270872</v>
      </c>
      <c r="BR25" s="146">
        <f>IFERROR(BQ25/BO25,0)</f>
        <v>1.7836692782457879</v>
      </c>
      <c r="BS25" s="223"/>
      <c r="BT25" s="184" t="s">
        <v>125</v>
      </c>
      <c r="BU25" s="3"/>
      <c r="BV25" s="206">
        <v>6745</v>
      </c>
      <c r="BW25" s="3" t="s">
        <v>78</v>
      </c>
      <c r="BX25" s="3"/>
      <c r="BZ25" s="109">
        <f t="shared" ref="BZ25" si="24">V25</f>
        <v>5465</v>
      </c>
      <c r="CA25" s="159">
        <f>IFERROR((BZ25/BZ26),"")</f>
        <v>0.18896957123098201</v>
      </c>
      <c r="CB25" s="111">
        <v>4964</v>
      </c>
      <c r="CC25" s="159">
        <f>IFERROR((CB25/CB26),"")</f>
        <v>0.38373531230674091</v>
      </c>
      <c r="CD25" s="146">
        <f>IFERROR(CC25/CA25,0)</f>
        <v>2.030672503551866</v>
      </c>
      <c r="CE25" s="113">
        <f>AE25</f>
        <v>23760</v>
      </c>
      <c r="CF25" s="159">
        <f>IFERROR((CE25/CE26),"")</f>
        <v>0.82157676348547715</v>
      </c>
      <c r="CG25" s="114">
        <f>BP25+CB25</f>
        <v>22668</v>
      </c>
      <c r="CH25" s="159">
        <f>IFERROR((CG25/CG26),"")</f>
        <v>1.7523191094619666</v>
      </c>
      <c r="CI25" s="146">
        <f>IFERROR(CH25/CF25,0)</f>
        <v>2.1328732594966362</v>
      </c>
      <c r="CJ25" s="160"/>
      <c r="CK25" s="161" t="s">
        <v>125</v>
      </c>
      <c r="CL25" s="3"/>
      <c r="CM25" s="117">
        <v>4963</v>
      </c>
      <c r="CN25" s="118" t="s">
        <v>103</v>
      </c>
      <c r="CO25" s="3"/>
    </row>
    <row r="26" spans="1:93" ht="27" x14ac:dyDescent="0.25">
      <c r="A26" s="83"/>
      <c r="B26" s="224"/>
      <c r="C26" s="225"/>
      <c r="D26" s="190"/>
      <c r="E26" s="191" t="s">
        <v>126</v>
      </c>
      <c r="F26" s="192"/>
      <c r="G26" s="162" t="s">
        <v>178</v>
      </c>
      <c r="H26" s="129">
        <v>13449</v>
      </c>
      <c r="I26" s="163"/>
      <c r="J26" s="129">
        <v>17352</v>
      </c>
      <c r="K26" s="163"/>
      <c r="L26" s="129">
        <v>23136</v>
      </c>
      <c r="M26" s="163"/>
      <c r="N26" s="129">
        <v>28920</v>
      </c>
      <c r="O26" s="163"/>
      <c r="P26" s="193">
        <f t="shared" si="13"/>
        <v>13449</v>
      </c>
      <c r="Q26" s="164"/>
      <c r="R26" s="193">
        <f t="shared" si="15"/>
        <v>17352</v>
      </c>
      <c r="S26" s="164"/>
      <c r="T26" s="193">
        <v>23136</v>
      </c>
      <c r="U26" s="164"/>
      <c r="V26" s="131">
        <v>28920</v>
      </c>
      <c r="W26" s="164"/>
      <c r="X26" s="194">
        <f t="shared" si="10"/>
        <v>13449</v>
      </c>
      <c r="Y26" s="194">
        <f>J26</f>
        <v>17352</v>
      </c>
      <c r="Z26" s="134">
        <f>L26</f>
        <v>23136</v>
      </c>
      <c r="AA26" s="194">
        <f>N26</f>
        <v>28920</v>
      </c>
      <c r="AB26" s="195"/>
      <c r="AC26" s="194">
        <f>J26</f>
        <v>17352</v>
      </c>
      <c r="AD26" s="194">
        <f>T26</f>
        <v>23136</v>
      </c>
      <c r="AE26" s="194">
        <f>V26</f>
        <v>28920</v>
      </c>
      <c r="AF26" s="143">
        <f t="shared" si="17"/>
        <v>13449</v>
      </c>
      <c r="AG26" s="196"/>
      <c r="AH26" s="197">
        <v>13262</v>
      </c>
      <c r="AI26" s="198"/>
      <c r="AJ26" s="178"/>
      <c r="AK26" s="217"/>
      <c r="AL26" s="218"/>
      <c r="AM26" s="140" t="s">
        <v>115</v>
      </c>
      <c r="AN26" s="140">
        <v>12877</v>
      </c>
      <c r="AO26" s="140" t="s">
        <v>103</v>
      </c>
      <c r="AP26" s="201"/>
      <c r="AR26" s="143">
        <f t="shared" si="18"/>
        <v>17352</v>
      </c>
      <c r="AS26" s="165"/>
      <c r="AT26" s="145">
        <v>13319</v>
      </c>
      <c r="AU26" s="165"/>
      <c r="AV26" s="146"/>
      <c r="AW26" s="147">
        <f>R26</f>
        <v>17352</v>
      </c>
      <c r="AX26" s="165"/>
      <c r="AY26" s="148">
        <f t="shared" ref="AY26:AY30" si="25">AT26</f>
        <v>13319</v>
      </c>
      <c r="AZ26" s="202"/>
      <c r="BA26" s="112"/>
      <c r="BB26" s="203"/>
      <c r="BC26" s="204"/>
      <c r="BD26" s="140" t="s">
        <v>79</v>
      </c>
      <c r="BE26" s="205">
        <v>12817</v>
      </c>
      <c r="BF26" s="140" t="s">
        <v>103</v>
      </c>
      <c r="BG26" s="141"/>
      <c r="BI26" s="143">
        <f t="shared" si="19"/>
        <v>23136</v>
      </c>
      <c r="BJ26" s="165"/>
      <c r="BK26" s="145">
        <v>12552</v>
      </c>
      <c r="BL26" s="165"/>
      <c r="BM26" s="146"/>
      <c r="BN26" s="147">
        <f>T26</f>
        <v>23136</v>
      </c>
      <c r="BO26" s="165"/>
      <c r="BP26" s="148">
        <f t="shared" ref="BP26:BP30" si="26">BK26</f>
        <v>12552</v>
      </c>
      <c r="BQ26" s="165"/>
      <c r="BR26" s="146"/>
      <c r="BS26" s="217"/>
      <c r="BT26" s="204"/>
      <c r="BU26" s="141"/>
      <c r="BV26" s="206">
        <v>12139</v>
      </c>
      <c r="BW26" s="141" t="s">
        <v>103</v>
      </c>
      <c r="BX26" s="141"/>
      <c r="BZ26" s="143">
        <f t="shared" ref="BZ26" si="27">N26</f>
        <v>28920</v>
      </c>
      <c r="CA26" s="165"/>
      <c r="CB26" s="145">
        <v>12936</v>
      </c>
      <c r="CC26" s="165"/>
      <c r="CD26" s="146"/>
      <c r="CE26" s="147">
        <f>V26</f>
        <v>28920</v>
      </c>
      <c r="CF26" s="165"/>
      <c r="CG26" s="148">
        <f t="shared" ref="CG26:CG32" si="28">CB26</f>
        <v>12936</v>
      </c>
      <c r="CH26" s="165"/>
      <c r="CI26" s="146"/>
      <c r="CJ26" s="149"/>
      <c r="CK26" s="150"/>
      <c r="CL26" s="141"/>
      <c r="CM26" s="151">
        <v>12434</v>
      </c>
      <c r="CN26" s="151" t="s">
        <v>103</v>
      </c>
      <c r="CO26" s="141"/>
    </row>
    <row r="27" spans="1:93" ht="18" x14ac:dyDescent="0.25">
      <c r="A27" s="152" t="s">
        <v>127</v>
      </c>
      <c r="B27" s="219">
        <v>8</v>
      </c>
      <c r="C27" s="220" t="s">
        <v>128</v>
      </c>
      <c r="D27" s="167" t="s">
        <v>129</v>
      </c>
      <c r="E27" s="168" t="s">
        <v>130</v>
      </c>
      <c r="F27" s="169" t="s">
        <v>57</v>
      </c>
      <c r="G27" s="170" t="s">
        <v>131</v>
      </c>
      <c r="H27" s="93">
        <v>9700</v>
      </c>
      <c r="I27" s="157">
        <f>IFERROR((H27/H28),"")</f>
        <v>1</v>
      </c>
      <c r="J27" s="93">
        <v>12800</v>
      </c>
      <c r="K27" s="157">
        <f>IFERROR((J27/J28),"")</f>
        <v>0.99921935987509758</v>
      </c>
      <c r="L27" s="93">
        <v>13700</v>
      </c>
      <c r="M27" s="157">
        <f>IFERROR((L27/L28),"")</f>
        <v>0.99854227405247808</v>
      </c>
      <c r="N27" s="93">
        <v>14200</v>
      </c>
      <c r="O27" s="157">
        <f>IFERROR((N27/N28),"")</f>
        <v>0.99894477664438974</v>
      </c>
      <c r="P27" s="171">
        <f t="shared" si="13"/>
        <v>9700</v>
      </c>
      <c r="Q27" s="158">
        <f t="shared" ref="Q27" si="29">IFERROR((P27/P28),"")</f>
        <v>1</v>
      </c>
      <c r="R27" s="171">
        <f t="shared" si="15"/>
        <v>12800</v>
      </c>
      <c r="S27" s="158">
        <f t="shared" ref="S27" si="30">IFERROR((R27/R28),"")</f>
        <v>0.99921935987509758</v>
      </c>
      <c r="T27" s="171">
        <v>12200</v>
      </c>
      <c r="U27" s="158">
        <f>IFERROR((T27/T28),"")</f>
        <v>0.99918099918099923</v>
      </c>
      <c r="V27" s="171">
        <v>12000</v>
      </c>
      <c r="W27" s="158">
        <f>IFERROR((V27/V28),"")</f>
        <v>0.9995835068721366</v>
      </c>
      <c r="X27" s="172">
        <f t="shared" si="10"/>
        <v>9700</v>
      </c>
      <c r="Y27" s="172">
        <f>J27</f>
        <v>12800</v>
      </c>
      <c r="Z27" s="98">
        <f>L27</f>
        <v>13700</v>
      </c>
      <c r="AA27" s="172">
        <f>N27</f>
        <v>14200</v>
      </c>
      <c r="AB27" s="173"/>
      <c r="AC27" s="172">
        <f>J27</f>
        <v>12800</v>
      </c>
      <c r="AD27" s="172">
        <f>T27</f>
        <v>12200</v>
      </c>
      <c r="AE27" s="98">
        <f>V27</f>
        <v>12000</v>
      </c>
      <c r="AF27" s="174">
        <f t="shared" si="17"/>
        <v>9700</v>
      </c>
      <c r="AG27" s="175">
        <f>IFERROR((AF27/AF28),"")</f>
        <v>1</v>
      </c>
      <c r="AH27" s="176">
        <v>12910</v>
      </c>
      <c r="AI27" s="175">
        <f>IFERROR((AH27/AH28),"")</f>
        <v>0.99992254666563396</v>
      </c>
      <c r="AJ27" s="178">
        <f>IFERROR(AI27/AG27,0)</f>
        <v>0.99992254666563396</v>
      </c>
      <c r="AK27" s="210" t="s">
        <v>132</v>
      </c>
      <c r="AL27" s="211" t="s">
        <v>133</v>
      </c>
      <c r="AM27" s="106" t="s">
        <v>134</v>
      </c>
      <c r="AN27" s="104">
        <v>12242</v>
      </c>
      <c r="AO27" s="106" t="s">
        <v>78</v>
      </c>
      <c r="AP27" s="181"/>
      <c r="AR27" s="174">
        <f t="shared" si="18"/>
        <v>12800</v>
      </c>
      <c r="AS27" s="159">
        <f>IFERROR((AR27/AR28),"")</f>
        <v>0.99921935987509758</v>
      </c>
      <c r="AT27" s="111">
        <v>12425</v>
      </c>
      <c r="AU27" s="159">
        <f>IFERROR((AT27/AT28),"")</f>
        <v>0.99983906011104851</v>
      </c>
      <c r="AV27" s="146">
        <f>IFERROR(AU27/AS27,0)</f>
        <v>1.0006201843767604</v>
      </c>
      <c r="AW27" s="113">
        <f>R27</f>
        <v>12800</v>
      </c>
      <c r="AX27" s="159">
        <f>IFERROR((AW27/AW28),"")</f>
        <v>0.99921935987509758</v>
      </c>
      <c r="AY27" s="114">
        <f t="shared" si="25"/>
        <v>12425</v>
      </c>
      <c r="AZ27" s="182">
        <f>IFERROR((AY27/AY28),"")</f>
        <v>0.99983906011104851</v>
      </c>
      <c r="BA27" s="212">
        <f>IFERROR(AZ27/AX27,0)</f>
        <v>1.0006201843767604</v>
      </c>
      <c r="BB27" s="213" t="s">
        <v>132</v>
      </c>
      <c r="BC27" s="214" t="s">
        <v>133</v>
      </c>
      <c r="BD27" s="106" t="s">
        <v>135</v>
      </c>
      <c r="BE27" s="205">
        <v>12425</v>
      </c>
      <c r="BF27" s="106" t="s">
        <v>78</v>
      </c>
      <c r="BG27" s="3"/>
      <c r="BI27" s="174">
        <f t="shared" si="19"/>
        <v>12200</v>
      </c>
      <c r="BJ27" s="159">
        <f>IFERROR((BI27/BI28),"")</f>
        <v>0.99918099918099923</v>
      </c>
      <c r="BK27" s="111">
        <v>11744</v>
      </c>
      <c r="BL27" s="159">
        <f>IFERROR((BK27/BK28),"")</f>
        <v>0.99991485738612174</v>
      </c>
      <c r="BM27" s="146">
        <f>IFERROR(BL27/BJ27,0)</f>
        <v>1.0007344597282415</v>
      </c>
      <c r="BN27" s="113">
        <f>T27</f>
        <v>12200</v>
      </c>
      <c r="BO27" s="159">
        <f>IFERROR((BN27/BN28),"")</f>
        <v>0.99918099918099923</v>
      </c>
      <c r="BP27" s="114">
        <f t="shared" si="26"/>
        <v>11744</v>
      </c>
      <c r="BQ27" s="159">
        <f>IFERROR((BP27/BP28),"")</f>
        <v>0.99991485738612174</v>
      </c>
      <c r="BR27" s="146">
        <f>IFERROR(BQ27/BO27,0)</f>
        <v>1.0007344597282415</v>
      </c>
      <c r="BS27" s="213" t="s">
        <v>132</v>
      </c>
      <c r="BT27" s="214" t="s">
        <v>133</v>
      </c>
      <c r="BU27" s="3"/>
      <c r="BV27" s="206">
        <v>11745</v>
      </c>
      <c r="BW27" s="3" t="s">
        <v>103</v>
      </c>
      <c r="BX27" s="3"/>
      <c r="BZ27" s="109">
        <f t="shared" ref="BZ27" si="31">V27</f>
        <v>12000</v>
      </c>
      <c r="CA27" s="159">
        <f>IFERROR((BZ27/BZ28),"")</f>
        <v>0.84417868448821665</v>
      </c>
      <c r="CB27" s="111">
        <v>12553</v>
      </c>
      <c r="CC27" s="159">
        <f>IFERROR((CB27/CB28),"")</f>
        <v>1</v>
      </c>
      <c r="CD27" s="146">
        <f>IFERROR(CC27/CA27,0)</f>
        <v>1.1845833333333333</v>
      </c>
      <c r="CE27" s="113">
        <f>V27</f>
        <v>12000</v>
      </c>
      <c r="CF27" s="159">
        <f>IFERROR((CE27/CE28),"")</f>
        <v>0.9995835068721366</v>
      </c>
      <c r="CG27" s="114">
        <f t="shared" si="28"/>
        <v>12553</v>
      </c>
      <c r="CH27" s="159">
        <f>IFERROR((CG27/CG28),"")</f>
        <v>1</v>
      </c>
      <c r="CI27" s="146">
        <f>IFERROR(CH27/CF27,0)</f>
        <v>1.0004166666666667</v>
      </c>
      <c r="CJ27" s="213" t="s">
        <v>132</v>
      </c>
      <c r="CK27" s="214" t="s">
        <v>133</v>
      </c>
      <c r="CL27" s="3"/>
      <c r="CM27" s="117">
        <v>11920</v>
      </c>
      <c r="CN27" s="118" t="s">
        <v>103</v>
      </c>
      <c r="CO27" s="3"/>
    </row>
    <row r="28" spans="1:93" x14ac:dyDescent="0.25">
      <c r="A28" s="83"/>
      <c r="B28" s="224"/>
      <c r="C28" s="225"/>
      <c r="D28" s="190"/>
      <c r="E28" s="191" t="s">
        <v>136</v>
      </c>
      <c r="F28" s="192"/>
      <c r="G28" s="226" t="s">
        <v>137</v>
      </c>
      <c r="H28" s="129">
        <v>9700</v>
      </c>
      <c r="I28" s="163"/>
      <c r="J28" s="129">
        <v>12810</v>
      </c>
      <c r="K28" s="163"/>
      <c r="L28" s="129">
        <v>13720</v>
      </c>
      <c r="M28" s="163"/>
      <c r="N28" s="129">
        <v>14215</v>
      </c>
      <c r="O28" s="163"/>
      <c r="P28" s="193">
        <f t="shared" si="13"/>
        <v>9700</v>
      </c>
      <c r="Q28" s="164"/>
      <c r="R28" s="193">
        <f t="shared" si="15"/>
        <v>12810</v>
      </c>
      <c r="S28" s="164"/>
      <c r="T28" s="193">
        <v>12210</v>
      </c>
      <c r="U28" s="164"/>
      <c r="V28" s="193">
        <v>12005</v>
      </c>
      <c r="W28" s="164"/>
      <c r="X28" s="194">
        <f t="shared" si="10"/>
        <v>9700</v>
      </c>
      <c r="Y28" s="194">
        <f>J28</f>
        <v>12810</v>
      </c>
      <c r="Z28" s="134">
        <f>L28</f>
        <v>13720</v>
      </c>
      <c r="AA28" s="194">
        <f>N28</f>
        <v>14215</v>
      </c>
      <c r="AB28" s="195"/>
      <c r="AC28" s="194">
        <f>J28</f>
        <v>12810</v>
      </c>
      <c r="AD28" s="194">
        <f>T28</f>
        <v>12210</v>
      </c>
      <c r="AE28" s="134">
        <f>V28</f>
        <v>12005</v>
      </c>
      <c r="AF28" s="143">
        <f t="shared" si="17"/>
        <v>9700</v>
      </c>
      <c r="AG28" s="196"/>
      <c r="AH28" s="197">
        <v>12911</v>
      </c>
      <c r="AI28" s="196"/>
      <c r="AJ28" s="178"/>
      <c r="AK28" s="217"/>
      <c r="AL28" s="218"/>
      <c r="AM28" s="140" t="s">
        <v>134</v>
      </c>
      <c r="AN28" s="140">
        <v>12911</v>
      </c>
      <c r="AO28" s="140" t="s">
        <v>78</v>
      </c>
      <c r="AP28" s="201"/>
      <c r="AR28" s="143">
        <f t="shared" si="18"/>
        <v>12810</v>
      </c>
      <c r="AS28" s="165"/>
      <c r="AT28" s="145">
        <v>12427</v>
      </c>
      <c r="AU28" s="165"/>
      <c r="AV28" s="146"/>
      <c r="AW28" s="147">
        <f>R28</f>
        <v>12810</v>
      </c>
      <c r="AX28" s="165"/>
      <c r="AY28" s="148">
        <f t="shared" si="25"/>
        <v>12427</v>
      </c>
      <c r="AZ28" s="202"/>
      <c r="BA28" s="112"/>
      <c r="BB28" s="203"/>
      <c r="BC28" s="204"/>
      <c r="BD28" s="140" t="s">
        <v>135</v>
      </c>
      <c r="BE28" s="215">
        <v>13002</v>
      </c>
      <c r="BF28" s="140" t="s">
        <v>103</v>
      </c>
      <c r="BG28" s="141"/>
      <c r="BI28" s="143">
        <f t="shared" si="19"/>
        <v>12210</v>
      </c>
      <c r="BJ28" s="165"/>
      <c r="BK28" s="145">
        <v>11745</v>
      </c>
      <c r="BL28" s="165"/>
      <c r="BM28" s="146"/>
      <c r="BN28" s="147">
        <f>T28</f>
        <v>12210</v>
      </c>
      <c r="BO28" s="165"/>
      <c r="BP28" s="148">
        <f t="shared" si="26"/>
        <v>11745</v>
      </c>
      <c r="BQ28" s="165"/>
      <c r="BR28" s="146"/>
      <c r="BS28" s="203"/>
      <c r="BT28" s="204"/>
      <c r="BU28" s="141"/>
      <c r="BV28" s="206">
        <v>12162</v>
      </c>
      <c r="BW28" s="141" t="s">
        <v>103</v>
      </c>
      <c r="BX28" s="141"/>
      <c r="BZ28" s="143">
        <f t="shared" ref="BZ28" si="32">N28</f>
        <v>14215</v>
      </c>
      <c r="CA28" s="165"/>
      <c r="CB28" s="145">
        <v>12553</v>
      </c>
      <c r="CC28" s="165"/>
      <c r="CD28" s="146"/>
      <c r="CE28" s="147">
        <f>V28</f>
        <v>12005</v>
      </c>
      <c r="CF28" s="165"/>
      <c r="CG28" s="148">
        <f t="shared" si="28"/>
        <v>12553</v>
      </c>
      <c r="CH28" s="165"/>
      <c r="CI28" s="146"/>
      <c r="CJ28" s="203"/>
      <c r="CK28" s="204"/>
      <c r="CL28" s="141"/>
      <c r="CM28" s="151">
        <v>12456</v>
      </c>
      <c r="CN28" s="151" t="s">
        <v>103</v>
      </c>
      <c r="CO28" s="141"/>
    </row>
    <row r="29" spans="1:93" ht="27" x14ac:dyDescent="0.25">
      <c r="A29" s="83"/>
      <c r="B29" s="219">
        <v>9</v>
      </c>
      <c r="C29" s="220" t="s">
        <v>138</v>
      </c>
      <c r="D29" s="167" t="s">
        <v>139</v>
      </c>
      <c r="E29" s="168" t="s">
        <v>140</v>
      </c>
      <c r="F29" s="169" t="s">
        <v>57</v>
      </c>
      <c r="G29" s="170" t="s">
        <v>141</v>
      </c>
      <c r="H29" s="93">
        <v>0</v>
      </c>
      <c r="I29" s="157">
        <f>IFERROR((H29/H30),"")</f>
        <v>0</v>
      </c>
      <c r="J29" s="93">
        <v>10</v>
      </c>
      <c r="K29" s="157">
        <f>IFERROR((J29/J30),"")</f>
        <v>7.8064012490241998E-4</v>
      </c>
      <c r="L29" s="93">
        <v>20</v>
      </c>
      <c r="M29" s="157">
        <f>IFERROR((L29/L30),"")</f>
        <v>1.4577259475218659E-3</v>
      </c>
      <c r="N29" s="93">
        <v>15</v>
      </c>
      <c r="O29" s="157">
        <f>IFERROR((N29/N30),"")</f>
        <v>1.0552233556102709E-3</v>
      </c>
      <c r="P29" s="171">
        <f t="shared" si="13"/>
        <v>0</v>
      </c>
      <c r="Q29" s="158">
        <f t="shared" ref="Q29" si="33">IFERROR((P29/P30),"")</f>
        <v>0</v>
      </c>
      <c r="R29" s="171">
        <f t="shared" si="15"/>
        <v>10</v>
      </c>
      <c r="S29" s="158">
        <f t="shared" ref="S29" si="34">IFERROR((R29/R30),"")</f>
        <v>7.8064012490241998E-4</v>
      </c>
      <c r="T29" s="171">
        <v>10</v>
      </c>
      <c r="U29" s="158">
        <f>IFERROR((T29/T30),"")</f>
        <v>8.1900081900081905E-4</v>
      </c>
      <c r="V29" s="227">
        <v>5</v>
      </c>
      <c r="W29" s="158">
        <f>IFERROR((V29/V30),"")</f>
        <v>4.1649312786339027E-4</v>
      </c>
      <c r="X29" s="172">
        <f t="shared" si="10"/>
        <v>0</v>
      </c>
      <c r="Y29" s="172">
        <f>J29</f>
        <v>10</v>
      </c>
      <c r="Z29" s="98">
        <f>L29</f>
        <v>20</v>
      </c>
      <c r="AA29" s="172">
        <f>N29</f>
        <v>15</v>
      </c>
      <c r="AB29" s="173"/>
      <c r="AC29" s="172">
        <f>J29</f>
        <v>10</v>
      </c>
      <c r="AD29" s="172">
        <f t="shared" ref="AD29:AD30" si="35">T29</f>
        <v>10</v>
      </c>
      <c r="AE29" s="172">
        <f t="shared" ref="AE29:AE30" si="36">V29</f>
        <v>5</v>
      </c>
      <c r="AF29" s="174">
        <f t="shared" si="17"/>
        <v>0</v>
      </c>
      <c r="AG29" s="175">
        <f>IFERROR((AF29/AF30),"")</f>
        <v>0</v>
      </c>
      <c r="AH29" s="176">
        <v>1</v>
      </c>
      <c r="AI29" s="175">
        <f>IFERROR((AH29/AH30),"")</f>
        <v>7.745333436604446E-5</v>
      </c>
      <c r="AJ29" s="178">
        <f>IFERROR(AI29/AG29,0)</f>
        <v>0</v>
      </c>
      <c r="AK29" s="228" t="s">
        <v>142</v>
      </c>
      <c r="AL29" s="229" t="s">
        <v>143</v>
      </c>
      <c r="AM29" s="106" t="s">
        <v>134</v>
      </c>
      <c r="AN29" s="106">
        <v>7</v>
      </c>
      <c r="AO29" s="106" t="s">
        <v>103</v>
      </c>
      <c r="AP29" s="181"/>
      <c r="AR29" s="174">
        <f t="shared" si="18"/>
        <v>10</v>
      </c>
      <c r="AS29" s="159">
        <f>IFERROR((AR29/AR30),"")</f>
        <v>7.8064012490241998E-4</v>
      </c>
      <c r="AT29" s="111">
        <v>2</v>
      </c>
      <c r="AU29" s="159">
        <f>IFERROR((AT29/AT30),"")</f>
        <v>1.6093988895147661E-4</v>
      </c>
      <c r="AV29" s="146">
        <f>IFERROR(AU29/AS29,0)</f>
        <v>0.20616399774684155</v>
      </c>
      <c r="AW29" s="113">
        <f>AC29</f>
        <v>10</v>
      </c>
      <c r="AX29" s="159">
        <f>IFERROR((AW29/AW30),"")</f>
        <v>7.8064012490241998E-4</v>
      </c>
      <c r="AY29" s="114">
        <f t="shared" si="25"/>
        <v>2</v>
      </c>
      <c r="AZ29" s="182">
        <f>IFERROR((AY29/AY30),"")</f>
        <v>1.6093988895147661E-4</v>
      </c>
      <c r="BA29" s="212">
        <f>IFERROR(AZ29/AX29,0)</f>
        <v>0.20616399774684155</v>
      </c>
      <c r="BB29" s="230" t="s">
        <v>142</v>
      </c>
      <c r="BC29" s="231" t="s">
        <v>143</v>
      </c>
      <c r="BD29" s="106" t="s">
        <v>135</v>
      </c>
      <c r="BE29" s="215">
        <v>2</v>
      </c>
      <c r="BF29" s="106" t="s">
        <v>78</v>
      </c>
      <c r="BG29" s="232"/>
      <c r="BI29" s="174">
        <f t="shared" si="19"/>
        <v>10</v>
      </c>
      <c r="BJ29" s="159">
        <f>IFERROR((BI29/BI30),"")</f>
        <v>8.1900081900081905E-4</v>
      </c>
      <c r="BK29" s="111">
        <v>1</v>
      </c>
      <c r="BL29" s="159">
        <f>IFERROR((BK29/BK30),"")</f>
        <v>8.5142613878246066E-5</v>
      </c>
      <c r="BM29" s="146">
        <f>IFERROR(BL29/BJ29,0)</f>
        <v>0.10395913154533844</v>
      </c>
      <c r="BN29" s="113">
        <f>AD29</f>
        <v>10</v>
      </c>
      <c r="BO29" s="159">
        <f>IFERROR((BN29/BN30),"")</f>
        <v>8.1900081900081905E-4</v>
      </c>
      <c r="BP29" s="114">
        <f t="shared" si="26"/>
        <v>1</v>
      </c>
      <c r="BQ29" s="159">
        <f>IFERROR((BP29/BP30),"")</f>
        <v>8.5142613878246066E-5</v>
      </c>
      <c r="BR29" s="146">
        <f>IFERROR(BQ29/BO29,0)</f>
        <v>0.10395913154533844</v>
      </c>
      <c r="BS29" s="230" t="s">
        <v>142</v>
      </c>
      <c r="BT29" s="231" t="s">
        <v>143</v>
      </c>
      <c r="BU29" s="232"/>
      <c r="BV29" s="216">
        <v>1</v>
      </c>
      <c r="BW29" s="3" t="s">
        <v>78</v>
      </c>
      <c r="BX29" s="232"/>
      <c r="BZ29" s="109">
        <f t="shared" ref="BZ29" si="37">V29</f>
        <v>5</v>
      </c>
      <c r="CA29" s="159">
        <f>IFERROR((BZ29/BZ30),"")</f>
        <v>3.5174111853675694E-4</v>
      </c>
      <c r="CB29" s="111">
        <v>0</v>
      </c>
      <c r="CC29" s="159">
        <f>IFERROR((CB29/CB30),"")</f>
        <v>0</v>
      </c>
      <c r="CD29" s="146">
        <f>IFERROR(CC29/CA29,0)</f>
        <v>0</v>
      </c>
      <c r="CE29" s="113">
        <f>AE29</f>
        <v>5</v>
      </c>
      <c r="CF29" s="159">
        <f>IFERROR((CE29/CE30),"")</f>
        <v>4.1649312786339027E-4</v>
      </c>
      <c r="CG29" s="114">
        <f t="shared" si="28"/>
        <v>0</v>
      </c>
      <c r="CH29" s="159">
        <f>IFERROR((CG29/CG30),"")</f>
        <v>0</v>
      </c>
      <c r="CI29" s="146">
        <f>IFERROR(CH29/CF29,0)</f>
        <v>0</v>
      </c>
      <c r="CJ29" s="230" t="s">
        <v>142</v>
      </c>
      <c r="CK29" s="231" t="s">
        <v>143</v>
      </c>
      <c r="CL29" s="232"/>
      <c r="CM29" s="118">
        <v>0</v>
      </c>
      <c r="CN29" s="118" t="s">
        <v>103</v>
      </c>
      <c r="CO29" s="232"/>
    </row>
    <row r="30" spans="1:93" x14ac:dyDescent="0.25">
      <c r="A30" s="83"/>
      <c r="B30" s="224"/>
      <c r="C30" s="225"/>
      <c r="D30" s="190"/>
      <c r="E30" s="191" t="s">
        <v>136</v>
      </c>
      <c r="F30" s="192"/>
      <c r="G30" s="226" t="s">
        <v>137</v>
      </c>
      <c r="H30" s="129">
        <v>9700</v>
      </c>
      <c r="I30" s="163"/>
      <c r="J30" s="129">
        <v>12810</v>
      </c>
      <c r="K30" s="163"/>
      <c r="L30" s="129">
        <v>13720</v>
      </c>
      <c r="M30" s="163"/>
      <c r="N30" s="129">
        <v>14215</v>
      </c>
      <c r="O30" s="163"/>
      <c r="P30" s="193">
        <f t="shared" si="13"/>
        <v>9700</v>
      </c>
      <c r="Q30" s="164"/>
      <c r="R30" s="193">
        <f t="shared" si="15"/>
        <v>12810</v>
      </c>
      <c r="S30" s="164"/>
      <c r="T30" s="193">
        <v>12210</v>
      </c>
      <c r="U30" s="164"/>
      <c r="V30" s="233">
        <v>12005</v>
      </c>
      <c r="W30" s="164"/>
      <c r="X30" s="194">
        <f t="shared" si="10"/>
        <v>9700</v>
      </c>
      <c r="Y30" s="194">
        <f>J30</f>
        <v>12810</v>
      </c>
      <c r="Z30" s="134">
        <f>L30</f>
        <v>13720</v>
      </c>
      <c r="AA30" s="194">
        <f>N30</f>
        <v>14215</v>
      </c>
      <c r="AB30" s="195"/>
      <c r="AC30" s="194">
        <f>J30</f>
        <v>12810</v>
      </c>
      <c r="AD30" s="194">
        <f t="shared" si="35"/>
        <v>12210</v>
      </c>
      <c r="AE30" s="194">
        <f t="shared" si="36"/>
        <v>12005</v>
      </c>
      <c r="AF30" s="143">
        <f t="shared" si="17"/>
        <v>9700</v>
      </c>
      <c r="AG30" s="196"/>
      <c r="AH30" s="197">
        <v>12911</v>
      </c>
      <c r="AI30" s="196"/>
      <c r="AJ30" s="178"/>
      <c r="AK30" s="234"/>
      <c r="AL30" s="235"/>
      <c r="AM30" s="140" t="s">
        <v>134</v>
      </c>
      <c r="AN30" s="140">
        <v>12911</v>
      </c>
      <c r="AO30" s="140" t="s">
        <v>103</v>
      </c>
      <c r="AP30" s="201"/>
      <c r="AR30" s="143">
        <f t="shared" si="18"/>
        <v>12810</v>
      </c>
      <c r="AS30" s="165"/>
      <c r="AT30" s="145">
        <v>12427</v>
      </c>
      <c r="AU30" s="165"/>
      <c r="AV30" s="146"/>
      <c r="AW30" s="147">
        <f>AC30</f>
        <v>12810</v>
      </c>
      <c r="AX30" s="165"/>
      <c r="AY30" s="148">
        <f t="shared" si="25"/>
        <v>12427</v>
      </c>
      <c r="AZ30" s="202"/>
      <c r="BA30" s="112"/>
      <c r="BB30" s="236"/>
      <c r="BC30" s="237"/>
      <c r="BD30" s="140" t="s">
        <v>135</v>
      </c>
      <c r="BE30" s="215">
        <v>13002</v>
      </c>
      <c r="BF30" s="140" t="s">
        <v>103</v>
      </c>
      <c r="BG30" s="238"/>
      <c r="BI30" s="143">
        <f t="shared" si="19"/>
        <v>12210</v>
      </c>
      <c r="BJ30" s="165"/>
      <c r="BK30" s="145">
        <v>11745</v>
      </c>
      <c r="BL30" s="165"/>
      <c r="BM30" s="146"/>
      <c r="BN30" s="147">
        <f>AD30</f>
        <v>12210</v>
      </c>
      <c r="BO30" s="165"/>
      <c r="BP30" s="148">
        <f t="shared" si="26"/>
        <v>11745</v>
      </c>
      <c r="BQ30" s="165"/>
      <c r="BR30" s="146"/>
      <c r="BS30" s="236"/>
      <c r="BT30" s="237"/>
      <c r="BU30" s="238"/>
      <c r="BV30" s="206">
        <v>12162</v>
      </c>
      <c r="BW30" s="141" t="s">
        <v>78</v>
      </c>
      <c r="BX30" s="238"/>
      <c r="BZ30" s="143">
        <f t="shared" ref="BZ30" si="38">N30</f>
        <v>14215</v>
      </c>
      <c r="CA30" s="165"/>
      <c r="CB30" s="145">
        <v>12553</v>
      </c>
      <c r="CC30" s="165"/>
      <c r="CD30" s="146"/>
      <c r="CE30" s="147">
        <f>AE30</f>
        <v>12005</v>
      </c>
      <c r="CF30" s="165"/>
      <c r="CG30" s="148">
        <f t="shared" si="28"/>
        <v>12553</v>
      </c>
      <c r="CH30" s="165"/>
      <c r="CI30" s="146"/>
      <c r="CJ30" s="236"/>
      <c r="CK30" s="237"/>
      <c r="CL30" s="238"/>
      <c r="CM30" s="151">
        <v>12456</v>
      </c>
      <c r="CN30" s="151" t="s">
        <v>103</v>
      </c>
      <c r="CO30" s="238"/>
    </row>
    <row r="31" spans="1:93" x14ac:dyDescent="0.25">
      <c r="A31" s="83"/>
      <c r="B31" s="219">
        <v>10</v>
      </c>
      <c r="C31" s="220" t="s">
        <v>144</v>
      </c>
      <c r="D31" s="167" t="s">
        <v>145</v>
      </c>
      <c r="E31" s="168" t="s">
        <v>146</v>
      </c>
      <c r="F31" s="169" t="s">
        <v>57</v>
      </c>
      <c r="G31" s="170" t="s">
        <v>147</v>
      </c>
      <c r="H31" s="93">
        <v>533</v>
      </c>
      <c r="I31" s="157">
        <f>IFERROR((H31/H32),"")</f>
        <v>0.90338983050847455</v>
      </c>
      <c r="J31" s="93">
        <v>57</v>
      </c>
      <c r="K31" s="157">
        <f>IFERROR((J31/J32),"")</f>
        <v>9.6610169491525427E-2</v>
      </c>
      <c r="L31" s="93">
        <v>60</v>
      </c>
      <c r="M31" s="157">
        <f>IFERROR((L31/L32),"")</f>
        <v>9.2307692307692313E-2</v>
      </c>
      <c r="N31" s="93">
        <v>0</v>
      </c>
      <c r="O31" s="157">
        <f>IFERROR((N31/N32),"")</f>
        <v>0</v>
      </c>
      <c r="P31" s="171">
        <f t="shared" si="13"/>
        <v>533</v>
      </c>
      <c r="Q31" s="158">
        <f t="shared" ref="Q31" si="39">IFERROR((P31/P32),"")</f>
        <v>0.90338983050847455</v>
      </c>
      <c r="R31" s="171">
        <f t="shared" si="15"/>
        <v>57</v>
      </c>
      <c r="S31" s="158">
        <f t="shared" ref="S31" si="40">IFERROR((R31/R32),"")</f>
        <v>9.6610169491525427E-2</v>
      </c>
      <c r="T31" s="171">
        <v>60</v>
      </c>
      <c r="U31" s="158">
        <f>IFERROR((T31/T32),"")</f>
        <v>9.2307692307692313E-2</v>
      </c>
      <c r="V31" s="95">
        <v>0</v>
      </c>
      <c r="W31" s="158">
        <f>IFERROR((V31/V32),"")</f>
        <v>0</v>
      </c>
      <c r="X31" s="172">
        <f t="shared" si="10"/>
        <v>533</v>
      </c>
      <c r="Y31" s="172">
        <f>H31+J31</f>
        <v>590</v>
      </c>
      <c r="Z31" s="98">
        <f>H31+J31+L31</f>
        <v>650</v>
      </c>
      <c r="AA31" s="172">
        <f>H31+J31+L31+N31</f>
        <v>650</v>
      </c>
      <c r="AB31" s="173"/>
      <c r="AC31" s="172">
        <f>H31+J31</f>
        <v>590</v>
      </c>
      <c r="AD31" s="172">
        <f>H31+J31+T31</f>
        <v>650</v>
      </c>
      <c r="AE31" s="172">
        <f>AD31+V31</f>
        <v>650</v>
      </c>
      <c r="AF31" s="174">
        <f t="shared" si="17"/>
        <v>533</v>
      </c>
      <c r="AG31" s="175">
        <f>IFERROR((AF31/AF32),"")</f>
        <v>0.90338983050847455</v>
      </c>
      <c r="AH31" s="176">
        <v>533</v>
      </c>
      <c r="AI31" s="177">
        <f>IFERROR((AH31/AH32),"")</f>
        <v>0.90338983050847455</v>
      </c>
      <c r="AJ31" s="178">
        <f>IFERROR(AI31/AG31,0)</f>
        <v>1</v>
      </c>
      <c r="AK31" s="239" t="s">
        <v>148</v>
      </c>
      <c r="AL31" s="239" t="s">
        <v>149</v>
      </c>
      <c r="AM31" s="106" t="s">
        <v>102</v>
      </c>
      <c r="AN31" s="106">
        <v>533</v>
      </c>
      <c r="AO31" s="106" t="s">
        <v>102</v>
      </c>
      <c r="AP31" s="181"/>
      <c r="AR31" s="174">
        <f t="shared" si="18"/>
        <v>57</v>
      </c>
      <c r="AS31" s="159">
        <f>IFERROR((AR31/AR32),"")</f>
        <v>9.6610169491525427E-2</v>
      </c>
      <c r="AT31" s="111">
        <v>84</v>
      </c>
      <c r="AU31" s="159">
        <f>IFERROR((AT31/AT32),"")</f>
        <v>0.13636363636363635</v>
      </c>
      <c r="AV31" s="146">
        <f>IFERROR(AU31/AS31,0)</f>
        <v>1.4114832535885167</v>
      </c>
      <c r="AW31" s="113">
        <f>AR31+AF31</f>
        <v>590</v>
      </c>
      <c r="AX31" s="159">
        <f>IFERROR((AW31/AW32),"")</f>
        <v>1</v>
      </c>
      <c r="AY31" s="114">
        <f>AT31+AH31</f>
        <v>617</v>
      </c>
      <c r="AZ31" s="182">
        <f>IFERROR((AY31/AY32),"")</f>
        <v>1.0016233766233766</v>
      </c>
      <c r="BA31" s="212">
        <f>IFERROR(AZ31/AX31,0)</f>
        <v>1.0016233766233766</v>
      </c>
      <c r="BB31" s="213" t="s">
        <v>150</v>
      </c>
      <c r="BC31" s="240" t="s">
        <v>151</v>
      </c>
      <c r="BD31" s="106" t="s">
        <v>79</v>
      </c>
      <c r="BE31" s="215">
        <v>617</v>
      </c>
      <c r="BF31" s="106" t="s">
        <v>78</v>
      </c>
      <c r="BG31" s="232"/>
      <c r="BI31" s="174">
        <f t="shared" si="19"/>
        <v>60</v>
      </c>
      <c r="BJ31" s="159">
        <f>IFERROR((BI31/BI32),"")</f>
        <v>9.2307692307692313E-2</v>
      </c>
      <c r="BK31" s="111">
        <v>634</v>
      </c>
      <c r="BL31" s="159">
        <f>IFERROR((BK31/BK32),"")</f>
        <v>1.124113475177305</v>
      </c>
      <c r="BM31" s="146">
        <f>IFERROR(BL31/BJ31,0)</f>
        <v>12.17789598108747</v>
      </c>
      <c r="BN31" s="113">
        <f>AD31</f>
        <v>650</v>
      </c>
      <c r="BO31" s="159">
        <f>IFERROR((BN31/BN32),"")</f>
        <v>1</v>
      </c>
      <c r="BP31" s="114">
        <f>BK31+AY31</f>
        <v>1251</v>
      </c>
      <c r="BQ31" s="159">
        <f>IFERROR((BP31/BP32),"")</f>
        <v>2.2180851063829787</v>
      </c>
      <c r="BR31" s="146">
        <f>IFERROR(BQ31/BO31,0)</f>
        <v>2.2180851063829787</v>
      </c>
      <c r="BS31" s="241" t="s">
        <v>152</v>
      </c>
      <c r="BT31" s="241" t="s">
        <v>153</v>
      </c>
      <c r="BU31" s="242"/>
      <c r="BV31" s="216">
        <v>634</v>
      </c>
      <c r="BW31" s="3" t="s">
        <v>78</v>
      </c>
      <c r="BX31" s="232"/>
      <c r="BZ31" s="109">
        <f t="shared" ref="BZ31" si="41">V31</f>
        <v>0</v>
      </c>
      <c r="CA31" s="159">
        <f>IFERROR((BZ31/BZ32),"")</f>
        <v>0</v>
      </c>
      <c r="CB31" s="111">
        <v>200</v>
      </c>
      <c r="CC31" s="159">
        <f>IFERROR((CB31/CB32),"")</f>
        <v>0.33783783783783783</v>
      </c>
      <c r="CD31" s="146">
        <f>IFERROR(CC31/CA31,0)</f>
        <v>0</v>
      </c>
      <c r="CE31" s="113">
        <f>V31</f>
        <v>0</v>
      </c>
      <c r="CF31" s="159">
        <f>IFERROR((CE31/CE32),"")</f>
        <v>0</v>
      </c>
      <c r="CG31" s="114">
        <f>CB31+BP31</f>
        <v>1451</v>
      </c>
      <c r="CH31" s="159">
        <f>IFERROR((CG31/CG32),"")</f>
        <v>2.4510135135135136</v>
      </c>
      <c r="CI31" s="146">
        <f>IFERROR(CH31/CF31,0)</f>
        <v>0</v>
      </c>
      <c r="CJ31" s="243" t="s">
        <v>152</v>
      </c>
      <c r="CK31" s="243" t="s">
        <v>153</v>
      </c>
      <c r="CL31" s="232"/>
      <c r="CM31" s="118">
        <v>834</v>
      </c>
      <c r="CN31" s="118" t="s">
        <v>78</v>
      </c>
      <c r="CO31" s="232"/>
    </row>
    <row r="32" spans="1:93" x14ac:dyDescent="0.25">
      <c r="A32" s="83"/>
      <c r="B32" s="224"/>
      <c r="C32" s="225"/>
      <c r="D32" s="190"/>
      <c r="E32" s="191" t="s">
        <v>154</v>
      </c>
      <c r="F32" s="192"/>
      <c r="G32" s="226" t="s">
        <v>154</v>
      </c>
      <c r="H32" s="129">
        <v>590</v>
      </c>
      <c r="I32" s="163"/>
      <c r="J32" s="129">
        <v>590</v>
      </c>
      <c r="K32" s="163"/>
      <c r="L32" s="129">
        <v>650</v>
      </c>
      <c r="M32" s="163"/>
      <c r="N32" s="129">
        <v>650</v>
      </c>
      <c r="O32" s="163"/>
      <c r="P32" s="193">
        <f t="shared" si="13"/>
        <v>590</v>
      </c>
      <c r="Q32" s="164"/>
      <c r="R32" s="193">
        <f t="shared" si="15"/>
        <v>590</v>
      </c>
      <c r="S32" s="164"/>
      <c r="T32" s="193">
        <v>650</v>
      </c>
      <c r="U32" s="164"/>
      <c r="V32" s="131">
        <v>650</v>
      </c>
      <c r="W32" s="164"/>
      <c r="X32" s="194">
        <f t="shared" si="10"/>
        <v>590</v>
      </c>
      <c r="Y32" s="194">
        <f>J32</f>
        <v>590</v>
      </c>
      <c r="Z32" s="134">
        <f>L32</f>
        <v>650</v>
      </c>
      <c r="AA32" s="194">
        <f>N32</f>
        <v>650</v>
      </c>
      <c r="AB32" s="195"/>
      <c r="AC32" s="194">
        <f>J32</f>
        <v>590</v>
      </c>
      <c r="AD32" s="194">
        <f>T32</f>
        <v>650</v>
      </c>
      <c r="AE32" s="194">
        <f>V32</f>
        <v>650</v>
      </c>
      <c r="AF32" s="143">
        <f t="shared" si="17"/>
        <v>590</v>
      </c>
      <c r="AG32" s="196"/>
      <c r="AH32" s="197">
        <v>590</v>
      </c>
      <c r="AI32" s="198"/>
      <c r="AJ32" s="178"/>
      <c r="AK32" s="244"/>
      <c r="AL32" s="244"/>
      <c r="AM32" s="140" t="s">
        <v>102</v>
      </c>
      <c r="AN32" s="140">
        <v>590</v>
      </c>
      <c r="AO32" s="140" t="s">
        <v>102</v>
      </c>
      <c r="AP32" s="201"/>
      <c r="AR32" s="143">
        <f t="shared" si="18"/>
        <v>590</v>
      </c>
      <c r="AS32" s="165"/>
      <c r="AT32" s="145">
        <v>616</v>
      </c>
      <c r="AU32" s="165"/>
      <c r="AV32" s="146"/>
      <c r="AW32" s="147">
        <f>R32</f>
        <v>590</v>
      </c>
      <c r="AX32" s="165"/>
      <c r="AY32" s="148">
        <f>AT32</f>
        <v>616</v>
      </c>
      <c r="AZ32" s="202"/>
      <c r="BA32" s="112"/>
      <c r="BB32" s="203"/>
      <c r="BC32" s="204"/>
      <c r="BD32" s="140" t="s">
        <v>79</v>
      </c>
      <c r="BE32" s="215">
        <v>616</v>
      </c>
      <c r="BF32" s="140" t="s">
        <v>78</v>
      </c>
      <c r="BG32" s="238"/>
      <c r="BI32" s="143">
        <f t="shared" si="19"/>
        <v>650</v>
      </c>
      <c r="BJ32" s="165"/>
      <c r="BK32" s="145">
        <v>564</v>
      </c>
      <c r="BL32" s="165"/>
      <c r="BM32" s="146"/>
      <c r="BN32" s="147">
        <f>T32</f>
        <v>650</v>
      </c>
      <c r="BO32" s="165"/>
      <c r="BP32" s="148">
        <f t="shared" ref="BP32" si="42">BK32</f>
        <v>564</v>
      </c>
      <c r="BQ32" s="165"/>
      <c r="BR32" s="146"/>
      <c r="BS32" s="218"/>
      <c r="BT32" s="218"/>
      <c r="BU32" s="245"/>
      <c r="BV32" s="216">
        <v>564</v>
      </c>
      <c r="BW32" s="141" t="s">
        <v>78</v>
      </c>
      <c r="BX32" s="238"/>
      <c r="BZ32" s="143">
        <f t="shared" ref="BZ32" si="43">N32</f>
        <v>650</v>
      </c>
      <c r="CA32" s="165"/>
      <c r="CB32" s="145">
        <v>592</v>
      </c>
      <c r="CC32" s="165"/>
      <c r="CD32" s="146"/>
      <c r="CE32" s="147">
        <f>V32</f>
        <v>650</v>
      </c>
      <c r="CF32" s="165"/>
      <c r="CG32" s="148">
        <f t="shared" si="28"/>
        <v>592</v>
      </c>
      <c r="CH32" s="165"/>
      <c r="CI32" s="146"/>
      <c r="CJ32" s="150"/>
      <c r="CK32" s="150"/>
      <c r="CL32" s="238"/>
      <c r="CM32" s="151">
        <v>592</v>
      </c>
      <c r="CN32" s="151" t="s">
        <v>78</v>
      </c>
      <c r="CO32" s="238"/>
    </row>
    <row r="33" spans="1:93" x14ac:dyDescent="0.25">
      <c r="A33" s="83"/>
      <c r="B33" s="219">
        <v>11</v>
      </c>
      <c r="C33" s="246" t="s">
        <v>155</v>
      </c>
      <c r="D33" s="155" t="s">
        <v>156</v>
      </c>
      <c r="E33" s="156" t="s">
        <v>157</v>
      </c>
      <c r="F33" s="169" t="s">
        <v>57</v>
      </c>
      <c r="G33" s="209" t="s">
        <v>179</v>
      </c>
      <c r="H33" s="93">
        <v>2492</v>
      </c>
      <c r="I33" s="157">
        <f>IFERROR((H33/H34),"")</f>
        <v>0.16622198505869798</v>
      </c>
      <c r="J33" s="93">
        <v>7617</v>
      </c>
      <c r="K33" s="157">
        <f>IFERROR((J33/J34),"")</f>
        <v>0.28089390419294169</v>
      </c>
      <c r="L33" s="93">
        <v>7722</v>
      </c>
      <c r="M33" s="157">
        <f>IFERROR((L33/L34),"")</f>
        <v>0.26068462629126998</v>
      </c>
      <c r="N33" s="93">
        <v>7745</v>
      </c>
      <c r="O33" s="157">
        <f>IFERROR((N33/N34),"")</f>
        <v>0.32894457421957951</v>
      </c>
      <c r="P33" s="171">
        <f t="shared" si="13"/>
        <v>2492</v>
      </c>
      <c r="Q33" s="158">
        <f t="shared" ref="Q33" si="44">IFERROR((P33/P34),"")</f>
        <v>0.16622198505869798</v>
      </c>
      <c r="R33" s="171">
        <f t="shared" si="15"/>
        <v>7617</v>
      </c>
      <c r="S33" s="158">
        <f t="shared" ref="S33" si="45">IFERROR((R33/R34),"")</f>
        <v>0.28089390419294169</v>
      </c>
      <c r="T33" s="171">
        <v>7722</v>
      </c>
      <c r="U33" s="158">
        <f>IFERROR((T33/T34),"")</f>
        <v>0.26068462629126998</v>
      </c>
      <c r="V33" s="95">
        <v>7745</v>
      </c>
      <c r="W33" s="158">
        <f>IFERROR((V33/V34),"")</f>
        <v>0.32894457421957951</v>
      </c>
      <c r="X33" s="172">
        <f t="shared" si="10"/>
        <v>2492</v>
      </c>
      <c r="Y33" s="172">
        <f>H33+J33</f>
        <v>10109</v>
      </c>
      <c r="Z33" s="98">
        <f>H33+J33+L33</f>
        <v>17831</v>
      </c>
      <c r="AA33" s="172">
        <f>H33+J33+L33+N33</f>
        <v>25576</v>
      </c>
      <c r="AB33" s="173"/>
      <c r="AC33" s="172">
        <f>H33+J33</f>
        <v>10109</v>
      </c>
      <c r="AD33" s="172">
        <f t="shared" ref="AD33:AD36" si="46">H33+J33+T33</f>
        <v>17831</v>
      </c>
      <c r="AE33" s="172">
        <f t="shared" ref="AE33:AE36" si="47">AD33+V33</f>
        <v>25576</v>
      </c>
      <c r="AF33" s="174">
        <f t="shared" si="17"/>
        <v>2492</v>
      </c>
      <c r="AG33" s="175">
        <f>IFERROR((AF33/AF34),"")</f>
        <v>0.16622198505869798</v>
      </c>
      <c r="AH33" s="176">
        <v>3723</v>
      </c>
      <c r="AI33" s="177">
        <f>IFERROR((AH33/AH34),"")</f>
        <v>0.2254041290791306</v>
      </c>
      <c r="AJ33" s="178">
        <f>IFERROR(AI33/AG33,0)</f>
        <v>1.3560428182802271</v>
      </c>
      <c r="AK33" s="210" t="s">
        <v>123</v>
      </c>
      <c r="AL33" s="211" t="s">
        <v>158</v>
      </c>
      <c r="AM33" s="106" t="s">
        <v>159</v>
      </c>
      <c r="AN33" s="104">
        <v>3834</v>
      </c>
      <c r="AO33" s="106" t="s">
        <v>103</v>
      </c>
      <c r="AP33" s="181"/>
      <c r="AR33" s="174">
        <f t="shared" si="18"/>
        <v>7617</v>
      </c>
      <c r="AS33" s="159">
        <f>IFERROR((AR33/AR34),"")</f>
        <v>0.28089390419294169</v>
      </c>
      <c r="AT33" s="111">
        <v>5328</v>
      </c>
      <c r="AU33" s="159">
        <f>IFERROR((AT33/AT34),"")</f>
        <v>0.23867759709716435</v>
      </c>
      <c r="AV33" s="146">
        <f>IFERROR(AU33/AS33,0)</f>
        <v>0.84970728639671866</v>
      </c>
      <c r="AW33" s="113">
        <f>AC33</f>
        <v>10109</v>
      </c>
      <c r="AX33" s="159">
        <f>IFERROR((AW33/AW34),"")</f>
        <v>0.24006744401434374</v>
      </c>
      <c r="AY33" s="114">
        <f>AH33+AT33</f>
        <v>9051</v>
      </c>
      <c r="AZ33" s="182">
        <f>IFERROR((AY33/AY34),"")</f>
        <v>0.23303295571575694</v>
      </c>
      <c r="BA33" s="212">
        <f>IFERROR(AZ33/AX33,0)</f>
        <v>0.97069786647886125</v>
      </c>
      <c r="BB33" s="213" t="s">
        <v>160</v>
      </c>
      <c r="BC33" s="214" t="s">
        <v>161</v>
      </c>
      <c r="BD33" s="106" t="s">
        <v>79</v>
      </c>
      <c r="BE33" s="205">
        <v>5436</v>
      </c>
      <c r="BF33" s="106" t="s">
        <v>103</v>
      </c>
      <c r="BG33" s="3"/>
      <c r="BI33" s="174">
        <f t="shared" si="19"/>
        <v>7722</v>
      </c>
      <c r="BJ33" s="159">
        <f>IFERROR((BI33/BI34),"")</f>
        <v>0.26068462629126998</v>
      </c>
      <c r="BK33" s="111">
        <v>5625</v>
      </c>
      <c r="BL33" s="159">
        <f>IFERROR((BK33/BK34),"")</f>
        <v>0.20573497677480707</v>
      </c>
      <c r="BM33" s="146">
        <f>IFERROR(BL33/BJ33,0)</f>
        <v>0.78921024113226301</v>
      </c>
      <c r="BN33" s="113">
        <f>AD33</f>
        <v>17831</v>
      </c>
      <c r="BO33" s="159">
        <f>IFERROR((BN33/BN34),"")</f>
        <v>0.24858150590400246</v>
      </c>
      <c r="BP33" s="114">
        <f>AY33+BK33</f>
        <v>14676</v>
      </c>
      <c r="BQ33" s="159">
        <f>IFERROR((BP33/BP34),"")</f>
        <v>0.22175548873543766</v>
      </c>
      <c r="BR33" s="146">
        <f>IFERROR(BQ33/BO33,0)</f>
        <v>0.89208361631325661</v>
      </c>
      <c r="BS33" s="213" t="s">
        <v>160</v>
      </c>
      <c r="BT33" s="214" t="s">
        <v>161</v>
      </c>
      <c r="BU33" s="3"/>
      <c r="BV33" s="206">
        <v>7614</v>
      </c>
      <c r="BW33" s="3" t="s">
        <v>103</v>
      </c>
      <c r="BX33" s="3"/>
      <c r="BZ33" s="109">
        <f t="shared" ref="BZ33" si="48">V33</f>
        <v>7745</v>
      </c>
      <c r="CA33" s="159">
        <f>IFERROR((BZ33/BZ34),"")</f>
        <v>0.32894457421957951</v>
      </c>
      <c r="CB33" s="111">
        <v>5106</v>
      </c>
      <c r="CC33" s="159">
        <f>IFERROR((CB33/CB34),"")</f>
        <v>0.25999287132746068</v>
      </c>
      <c r="CD33" s="146">
        <f>IFERROR(CC33/CA33,0)</f>
        <v>0.79038504266043408</v>
      </c>
      <c r="CE33" s="113">
        <f>AE33</f>
        <v>25576</v>
      </c>
      <c r="CF33" s="159">
        <f>IFERROR((CE33/CE34),"")</f>
        <v>0.26844116041815358</v>
      </c>
      <c r="CG33" s="114">
        <f>BP33+CB33</f>
        <v>19782</v>
      </c>
      <c r="CH33" s="159">
        <f>IFERROR((CG33/CG34),"")</f>
        <v>0.23050570962479608</v>
      </c>
      <c r="CI33" s="146">
        <f>IFERROR(CH33/CF33,0)</f>
        <v>0.8586824362766684</v>
      </c>
      <c r="CJ33" s="213" t="s">
        <v>160</v>
      </c>
      <c r="CK33" s="214" t="s">
        <v>161</v>
      </c>
      <c r="CL33" s="3"/>
      <c r="CM33" s="117">
        <v>5174</v>
      </c>
      <c r="CN33" s="118" t="s">
        <v>103</v>
      </c>
      <c r="CO33" s="3"/>
    </row>
    <row r="34" spans="1:93" ht="18" x14ac:dyDescent="0.25">
      <c r="A34" s="83"/>
      <c r="B34" s="224"/>
      <c r="C34" s="247"/>
      <c r="D34" s="122"/>
      <c r="E34" s="123" t="s">
        <v>162</v>
      </c>
      <c r="F34" s="192"/>
      <c r="G34" s="162" t="s">
        <v>180</v>
      </c>
      <c r="H34" s="129">
        <v>14992</v>
      </c>
      <c r="I34" s="163"/>
      <c r="J34" s="129">
        <v>27117</v>
      </c>
      <c r="K34" s="163"/>
      <c r="L34" s="129">
        <v>29622</v>
      </c>
      <c r="M34" s="163"/>
      <c r="N34" s="129">
        <v>23545</v>
      </c>
      <c r="O34" s="163"/>
      <c r="P34" s="193">
        <f t="shared" si="13"/>
        <v>14992</v>
      </c>
      <c r="Q34" s="164"/>
      <c r="R34" s="193">
        <f t="shared" si="15"/>
        <v>27117</v>
      </c>
      <c r="S34" s="164"/>
      <c r="T34" s="193">
        <v>29622</v>
      </c>
      <c r="U34" s="164"/>
      <c r="V34" s="131">
        <v>23545</v>
      </c>
      <c r="W34" s="164"/>
      <c r="X34" s="194">
        <f t="shared" si="10"/>
        <v>14992</v>
      </c>
      <c r="Y34" s="194">
        <f>H34+J34</f>
        <v>42109</v>
      </c>
      <c r="Z34" s="134">
        <f>H34+J34+L34</f>
        <v>71731</v>
      </c>
      <c r="AA34" s="194">
        <f>H34+J34+L34+N34</f>
        <v>95276</v>
      </c>
      <c r="AB34" s="195"/>
      <c r="AC34" s="194">
        <f>H34+J34</f>
        <v>42109</v>
      </c>
      <c r="AD34" s="194">
        <f t="shared" si="46"/>
        <v>71731</v>
      </c>
      <c r="AE34" s="194">
        <f t="shared" si="47"/>
        <v>95276</v>
      </c>
      <c r="AF34" s="143">
        <f t="shared" si="17"/>
        <v>14992</v>
      </c>
      <c r="AG34" s="196"/>
      <c r="AH34" s="197">
        <v>16517</v>
      </c>
      <c r="AI34" s="198"/>
      <c r="AJ34" s="178"/>
      <c r="AK34" s="217"/>
      <c r="AL34" s="218"/>
      <c r="AM34" s="140" t="s">
        <v>102</v>
      </c>
      <c r="AN34" s="140">
        <v>20025</v>
      </c>
      <c r="AO34" s="140" t="s">
        <v>103</v>
      </c>
      <c r="AP34" s="201"/>
      <c r="AR34" s="143">
        <f t="shared" si="18"/>
        <v>27117</v>
      </c>
      <c r="AS34" s="165"/>
      <c r="AT34" s="145">
        <v>22323</v>
      </c>
      <c r="AU34" s="165"/>
      <c r="AV34" s="146"/>
      <c r="AW34" s="147">
        <f>AC34</f>
        <v>42109</v>
      </c>
      <c r="AX34" s="165"/>
      <c r="AY34" s="148">
        <f>AH34+AT34</f>
        <v>38840</v>
      </c>
      <c r="AZ34" s="202"/>
      <c r="BA34" s="112"/>
      <c r="BB34" s="203"/>
      <c r="BC34" s="204"/>
      <c r="BD34" s="140" t="s">
        <v>79</v>
      </c>
      <c r="BE34" s="205">
        <v>27530</v>
      </c>
      <c r="BF34" s="140" t="s">
        <v>103</v>
      </c>
      <c r="BG34" s="141"/>
      <c r="BI34" s="143">
        <f t="shared" si="19"/>
        <v>29622</v>
      </c>
      <c r="BJ34" s="165"/>
      <c r="BK34" s="145">
        <v>27341</v>
      </c>
      <c r="BL34" s="165"/>
      <c r="BM34" s="146"/>
      <c r="BN34" s="147">
        <f>AD34</f>
        <v>71731</v>
      </c>
      <c r="BO34" s="165"/>
      <c r="BP34" s="148">
        <f>AY34+BK34</f>
        <v>66181</v>
      </c>
      <c r="BQ34" s="165"/>
      <c r="BR34" s="146"/>
      <c r="BS34" s="203"/>
      <c r="BT34" s="204"/>
      <c r="BU34" s="141"/>
      <c r="BV34" s="206">
        <v>35878</v>
      </c>
      <c r="BW34" s="141" t="s">
        <v>103</v>
      </c>
      <c r="BX34" s="141"/>
      <c r="BZ34" s="143">
        <f t="shared" ref="BZ34" si="49">N34</f>
        <v>23545</v>
      </c>
      <c r="CA34" s="165"/>
      <c r="CB34" s="145">
        <v>19639</v>
      </c>
      <c r="CC34" s="165"/>
      <c r="CD34" s="146"/>
      <c r="CE34" s="147">
        <f>AE34</f>
        <v>95276</v>
      </c>
      <c r="CF34" s="165"/>
      <c r="CG34" s="148">
        <f>BP34+CB34</f>
        <v>85820</v>
      </c>
      <c r="CH34" s="165"/>
      <c r="CI34" s="146"/>
      <c r="CJ34" s="203"/>
      <c r="CK34" s="204"/>
      <c r="CL34" s="141"/>
      <c r="CM34" s="151">
        <v>23037</v>
      </c>
      <c r="CN34" s="151" t="s">
        <v>103</v>
      </c>
      <c r="CO34" s="141"/>
    </row>
    <row r="35" spans="1:93" x14ac:dyDescent="0.25">
      <c r="A35" s="83"/>
      <c r="B35" s="219">
        <v>12</v>
      </c>
      <c r="C35" s="246" t="s">
        <v>163</v>
      </c>
      <c r="D35" s="155" t="s">
        <v>164</v>
      </c>
      <c r="E35" s="156" t="s">
        <v>165</v>
      </c>
      <c r="F35" s="169" t="s">
        <v>57</v>
      </c>
      <c r="G35" s="209" t="s">
        <v>181</v>
      </c>
      <c r="H35" s="93">
        <v>12500</v>
      </c>
      <c r="I35" s="157">
        <f>IFERROR((H35/H36),"")</f>
        <v>0.83377801494130199</v>
      </c>
      <c r="J35" s="93">
        <v>19500</v>
      </c>
      <c r="K35" s="157">
        <f>IFERROR((J35/J36),"")</f>
        <v>0.71910609580705831</v>
      </c>
      <c r="L35" s="93">
        <v>21900</v>
      </c>
      <c r="M35" s="157">
        <f>IFERROR((L35/L36),"")</f>
        <v>0.73931537370873002</v>
      </c>
      <c r="N35" s="93">
        <v>15800</v>
      </c>
      <c r="O35" s="157">
        <f>IFERROR((N35/N36),"")</f>
        <v>0.67105542578042043</v>
      </c>
      <c r="P35" s="171">
        <f t="shared" si="13"/>
        <v>12500</v>
      </c>
      <c r="Q35" s="158">
        <f t="shared" ref="Q35" si="50">IFERROR((P35/P36),"")</f>
        <v>0.83377801494130199</v>
      </c>
      <c r="R35" s="171">
        <f t="shared" si="15"/>
        <v>19500</v>
      </c>
      <c r="S35" s="158">
        <f t="shared" ref="S35" si="51">IFERROR((R35/R36),"")</f>
        <v>0.71910609580705831</v>
      </c>
      <c r="T35" s="171">
        <v>21900</v>
      </c>
      <c r="U35" s="158">
        <f>IFERROR((T35/T36),"")</f>
        <v>0.73931537370873002</v>
      </c>
      <c r="V35" s="95">
        <v>15800</v>
      </c>
      <c r="W35" s="158">
        <f>IFERROR((V35/V36),"")</f>
        <v>0.67105542578042043</v>
      </c>
      <c r="X35" s="172">
        <f t="shared" si="10"/>
        <v>12500</v>
      </c>
      <c r="Y35" s="172">
        <f>H35+J35</f>
        <v>32000</v>
      </c>
      <c r="Z35" s="98">
        <f>H35+J35+L35</f>
        <v>53900</v>
      </c>
      <c r="AA35" s="172">
        <f>H35+J35+L35+N35</f>
        <v>69700</v>
      </c>
      <c r="AB35" s="173"/>
      <c r="AC35" s="172">
        <f>H35+J35</f>
        <v>32000</v>
      </c>
      <c r="AD35" s="172">
        <f t="shared" si="46"/>
        <v>53900</v>
      </c>
      <c r="AE35" s="172">
        <f t="shared" si="47"/>
        <v>69700</v>
      </c>
      <c r="AF35" s="174">
        <f t="shared" si="17"/>
        <v>12500</v>
      </c>
      <c r="AG35" s="175">
        <f>IFERROR((AF35/AF36),"")</f>
        <v>0.83377801494130199</v>
      </c>
      <c r="AH35" s="176">
        <v>12794</v>
      </c>
      <c r="AI35" s="177">
        <f>IFERROR((AH35/AH36),"")</f>
        <v>0.77459587092086946</v>
      </c>
      <c r="AJ35" s="178">
        <f>IFERROR(AI35/AG35,0)</f>
        <v>0.92901930374765407</v>
      </c>
      <c r="AK35" s="210" t="s">
        <v>123</v>
      </c>
      <c r="AL35" s="211" t="s">
        <v>166</v>
      </c>
      <c r="AM35" s="106" t="s">
        <v>102</v>
      </c>
      <c r="AN35" s="104">
        <v>16191</v>
      </c>
      <c r="AO35" s="106" t="s">
        <v>103</v>
      </c>
      <c r="AP35" s="181"/>
      <c r="AR35" s="174">
        <f t="shared" si="18"/>
        <v>19500</v>
      </c>
      <c r="AS35" s="159">
        <f>IFERROR((AR35/AR36),"")</f>
        <v>0.71910609580705831</v>
      </c>
      <c r="AT35" s="111">
        <v>16995</v>
      </c>
      <c r="AU35" s="159">
        <f>IFERROR((AT35/AT36),"")</f>
        <v>0.76132240290283559</v>
      </c>
      <c r="AV35" s="146">
        <f>IFERROR(AU35/AS35,0)</f>
        <v>1.0587066461290355</v>
      </c>
      <c r="AW35" s="113">
        <f>AC35</f>
        <v>32000</v>
      </c>
      <c r="AX35" s="159">
        <f>IFERROR((AW35/AW36),"")</f>
        <v>0.75993255598565623</v>
      </c>
      <c r="AY35" s="114">
        <f>AH35+AT35</f>
        <v>29789</v>
      </c>
      <c r="AZ35" s="182">
        <f>IFERROR((AY35/AY36),"")</f>
        <v>0.766967044284243</v>
      </c>
      <c r="BA35" s="212">
        <f>IFERROR(AZ35/AX35,0)</f>
        <v>1.0092567271176622</v>
      </c>
      <c r="BB35" s="213" t="s">
        <v>167</v>
      </c>
      <c r="BC35" s="184" t="s">
        <v>168</v>
      </c>
      <c r="BD35" s="106" t="s">
        <v>79</v>
      </c>
      <c r="BE35" s="205">
        <v>9542</v>
      </c>
      <c r="BF35" s="106" t="s">
        <v>103</v>
      </c>
      <c r="BG35" s="3"/>
      <c r="BI35" s="174">
        <f t="shared" si="19"/>
        <v>21900</v>
      </c>
      <c r="BJ35" s="159">
        <f>IFERROR((BI35/BI36),"")</f>
        <v>0.73931537370873002</v>
      </c>
      <c r="BK35" s="111">
        <v>21716</v>
      </c>
      <c r="BL35" s="159">
        <f>IFERROR((BK35/BK36),"")</f>
        <v>0.79426502322519288</v>
      </c>
      <c r="BM35" s="146">
        <f>IFERROR(BL35/BJ35,0)</f>
        <v>1.0743250464829526</v>
      </c>
      <c r="BN35" s="113">
        <f>AD35</f>
        <v>53900</v>
      </c>
      <c r="BO35" s="159">
        <f>IFERROR((BN35/BN36),"")</f>
        <v>0.75141849409599759</v>
      </c>
      <c r="BP35" s="114">
        <f>AY35+BK35</f>
        <v>51505</v>
      </c>
      <c r="BQ35" s="159">
        <f>IFERROR((BP35/BP36),"")</f>
        <v>0.77824451126456229</v>
      </c>
      <c r="BR35" s="146">
        <f>IFERROR(BQ35/BO35,0)</f>
        <v>1.0357005016237164</v>
      </c>
      <c r="BS35" s="248" t="s">
        <v>169</v>
      </c>
      <c r="BT35" s="249" t="s">
        <v>170</v>
      </c>
      <c r="BU35" s="3"/>
      <c r="BV35" s="206">
        <v>28264</v>
      </c>
      <c r="BW35" s="3" t="s">
        <v>103</v>
      </c>
      <c r="BX35" s="3"/>
      <c r="BZ35" s="109">
        <f t="shared" ref="BZ35" si="52">V35</f>
        <v>15800</v>
      </c>
      <c r="CA35" s="159">
        <f>IFERROR((BZ35/BZ36),"")</f>
        <v>0.67105542578042043</v>
      </c>
      <c r="CB35" s="111">
        <v>14533</v>
      </c>
      <c r="CC35" s="159">
        <f>IFERROR((CB35/CB36),"")</f>
        <v>0.74000712867253937</v>
      </c>
      <c r="CD35" s="146">
        <f>IFERROR(CC35/CA35,0)</f>
        <v>1.102751129404743</v>
      </c>
      <c r="CE35" s="113">
        <f>AE35</f>
        <v>69700</v>
      </c>
      <c r="CF35" s="159">
        <f>IFERROR((CE35/CE36),"")</f>
        <v>0.73155883958184642</v>
      </c>
      <c r="CG35" s="114">
        <f>BP35+CB35</f>
        <v>66038</v>
      </c>
      <c r="CH35" s="159">
        <f>IFERROR((CG35/CG36),"")</f>
        <v>0.76949429037520389</v>
      </c>
      <c r="CI35" s="146">
        <f>IFERROR(CH35/CF35,0)</f>
        <v>1.0518556385909315</v>
      </c>
      <c r="CJ35" s="240" t="s">
        <v>169</v>
      </c>
      <c r="CK35" s="184" t="s">
        <v>170</v>
      </c>
      <c r="CL35" s="3"/>
      <c r="CM35" s="117">
        <v>17863</v>
      </c>
      <c r="CN35" s="118" t="s">
        <v>103</v>
      </c>
      <c r="CO35" s="3"/>
    </row>
    <row r="36" spans="1:93" ht="18" x14ac:dyDescent="0.25">
      <c r="A36" s="119"/>
      <c r="B36" s="224"/>
      <c r="C36" s="247"/>
      <c r="D36" s="122"/>
      <c r="E36" s="123" t="s">
        <v>162</v>
      </c>
      <c r="F36" s="192"/>
      <c r="G36" s="162" t="s">
        <v>180</v>
      </c>
      <c r="H36" s="129">
        <v>14992</v>
      </c>
      <c r="I36" s="163"/>
      <c r="J36" s="129">
        <v>27117</v>
      </c>
      <c r="K36" s="163"/>
      <c r="L36" s="129">
        <v>29622</v>
      </c>
      <c r="M36" s="163"/>
      <c r="N36" s="129">
        <v>23545</v>
      </c>
      <c r="O36" s="163"/>
      <c r="P36" s="193">
        <f t="shared" si="13"/>
        <v>14992</v>
      </c>
      <c r="Q36" s="164"/>
      <c r="R36" s="193">
        <f t="shared" si="15"/>
        <v>27117</v>
      </c>
      <c r="S36" s="164"/>
      <c r="T36" s="193">
        <v>29622</v>
      </c>
      <c r="U36" s="164"/>
      <c r="V36" s="131">
        <v>23545</v>
      </c>
      <c r="W36" s="164"/>
      <c r="X36" s="194">
        <f t="shared" si="10"/>
        <v>14992</v>
      </c>
      <c r="Y36" s="194">
        <f>H36+J36</f>
        <v>42109</v>
      </c>
      <c r="Z36" s="134">
        <f>H36+J36+L36</f>
        <v>71731</v>
      </c>
      <c r="AA36" s="194">
        <f>H36+J36+L36+N36</f>
        <v>95276</v>
      </c>
      <c r="AB36" s="195"/>
      <c r="AC36" s="194">
        <f>H36+J36</f>
        <v>42109</v>
      </c>
      <c r="AD36" s="194">
        <f t="shared" si="46"/>
        <v>71731</v>
      </c>
      <c r="AE36" s="194">
        <f t="shared" si="47"/>
        <v>95276</v>
      </c>
      <c r="AF36" s="143">
        <f t="shared" si="17"/>
        <v>14992</v>
      </c>
      <c r="AG36" s="196"/>
      <c r="AH36" s="197">
        <v>16517</v>
      </c>
      <c r="AI36" s="198"/>
      <c r="AJ36" s="178"/>
      <c r="AK36" s="217"/>
      <c r="AL36" s="218"/>
      <c r="AM36" s="140" t="s">
        <v>102</v>
      </c>
      <c r="AN36" s="140">
        <v>20025</v>
      </c>
      <c r="AO36" s="140" t="s">
        <v>103</v>
      </c>
      <c r="AP36" s="201"/>
      <c r="AR36" s="143">
        <f t="shared" si="18"/>
        <v>27117</v>
      </c>
      <c r="AS36" s="165"/>
      <c r="AT36" s="145">
        <v>22323</v>
      </c>
      <c r="AU36" s="165"/>
      <c r="AV36" s="146"/>
      <c r="AW36" s="147">
        <f>AC36</f>
        <v>42109</v>
      </c>
      <c r="AX36" s="165"/>
      <c r="AY36" s="148">
        <f>AH36+AT36</f>
        <v>38840</v>
      </c>
      <c r="AZ36" s="202"/>
      <c r="BA36" s="112"/>
      <c r="BB36" s="203"/>
      <c r="BC36" s="204"/>
      <c r="BD36" s="140" t="s">
        <v>79</v>
      </c>
      <c r="BE36" s="205">
        <v>27530</v>
      </c>
      <c r="BF36" s="140" t="s">
        <v>103</v>
      </c>
      <c r="BG36" s="141"/>
      <c r="BI36" s="143">
        <f t="shared" si="19"/>
        <v>29622</v>
      </c>
      <c r="BJ36" s="165"/>
      <c r="BK36" s="145">
        <v>27341</v>
      </c>
      <c r="BL36" s="165"/>
      <c r="BM36" s="146"/>
      <c r="BN36" s="147">
        <f>AD36</f>
        <v>71731</v>
      </c>
      <c r="BO36" s="165"/>
      <c r="BP36" s="148">
        <f>AY36+BK36</f>
        <v>66181</v>
      </c>
      <c r="BQ36" s="165"/>
      <c r="BR36" s="146"/>
      <c r="BS36" s="250"/>
      <c r="BT36" s="250"/>
      <c r="BU36" s="141"/>
      <c r="BV36" s="206">
        <v>35878</v>
      </c>
      <c r="BW36" s="141" t="s">
        <v>103</v>
      </c>
      <c r="BX36" s="141"/>
      <c r="BZ36" s="143">
        <f t="shared" ref="BZ36" si="53">N36</f>
        <v>23545</v>
      </c>
      <c r="CA36" s="165"/>
      <c r="CB36" s="145">
        <v>19639</v>
      </c>
      <c r="CC36" s="165"/>
      <c r="CD36" s="146"/>
      <c r="CE36" s="147">
        <f>AE36</f>
        <v>95276</v>
      </c>
      <c r="CF36" s="165"/>
      <c r="CG36" s="148">
        <f>BP36+CB36</f>
        <v>85820</v>
      </c>
      <c r="CH36" s="165"/>
      <c r="CI36" s="146"/>
      <c r="CJ36" s="204"/>
      <c r="CK36" s="204"/>
      <c r="CL36" s="141"/>
      <c r="CM36" s="151">
        <v>23037</v>
      </c>
      <c r="CN36" s="151" t="s">
        <v>103</v>
      </c>
      <c r="CO36" s="141"/>
    </row>
    <row r="37" spans="1:93" x14ac:dyDescent="0.25">
      <c r="A37" s="251"/>
      <c r="B37" s="252"/>
      <c r="C37" s="253"/>
      <c r="D37" s="253"/>
      <c r="F37" s="254"/>
      <c r="G37" s="254"/>
      <c r="H37" s="255">
        <f>H33+H35</f>
        <v>14992</v>
      </c>
      <c r="I37" s="255"/>
      <c r="J37" s="255">
        <f>J33+J35</f>
        <v>27117</v>
      </c>
      <c r="K37" s="255"/>
      <c r="L37" s="255">
        <f>L33+L35</f>
        <v>29622</v>
      </c>
      <c r="M37" s="255"/>
      <c r="N37" s="255">
        <f>N33+N35</f>
        <v>23545</v>
      </c>
      <c r="O37" s="255"/>
      <c r="P37" s="255">
        <f>P33+P35</f>
        <v>14992</v>
      </c>
      <c r="Q37" s="255"/>
      <c r="R37" s="255">
        <f>R33+R35</f>
        <v>27117</v>
      </c>
      <c r="S37" s="255"/>
      <c r="T37" s="255">
        <f>T33+T35</f>
        <v>29622</v>
      </c>
      <c r="U37" s="255"/>
      <c r="V37" s="255">
        <f>V33+V35</f>
        <v>23545</v>
      </c>
      <c r="W37" s="255"/>
      <c r="X37" s="255">
        <f t="shared" ref="X37:AF37" si="54">X33+X35</f>
        <v>14992</v>
      </c>
      <c r="Y37" s="255">
        <f t="shared" si="54"/>
        <v>42109</v>
      </c>
      <c r="Z37" s="255">
        <f t="shared" si="54"/>
        <v>71731</v>
      </c>
      <c r="AA37" s="255">
        <f t="shared" si="54"/>
        <v>95276</v>
      </c>
      <c r="AB37" s="255">
        <f t="shared" si="54"/>
        <v>0</v>
      </c>
      <c r="AC37" s="255">
        <f t="shared" si="54"/>
        <v>42109</v>
      </c>
      <c r="AD37" s="255">
        <f t="shared" si="54"/>
        <v>71731</v>
      </c>
      <c r="AE37" s="255">
        <f t="shared" si="54"/>
        <v>95276</v>
      </c>
      <c r="AF37" s="255">
        <f t="shared" si="54"/>
        <v>14992</v>
      </c>
      <c r="AG37" s="255">
        <f>AG33+AG35</f>
        <v>1</v>
      </c>
      <c r="AH37" s="255">
        <f>AH33+AH35</f>
        <v>16517</v>
      </c>
      <c r="AI37" s="255">
        <f>AI33+AI35</f>
        <v>1</v>
      </c>
      <c r="AJ37" s="255">
        <f>AJ33+AJ35</f>
        <v>2.2850621220278811</v>
      </c>
      <c r="AK37" s="256"/>
      <c r="AL37" s="256"/>
      <c r="AM37" s="257"/>
      <c r="AN37" s="257"/>
      <c r="AO37" s="257"/>
      <c r="AP37" s="257"/>
      <c r="AR37" s="255">
        <f>AR33+AR35</f>
        <v>27117</v>
      </c>
      <c r="AS37" s="258"/>
      <c r="AT37" s="255">
        <f>AT33+AT35</f>
        <v>22323</v>
      </c>
      <c r="AU37" s="258"/>
      <c r="AV37" s="259"/>
      <c r="AW37" s="255"/>
      <c r="AX37" s="258"/>
      <c r="AY37" s="255">
        <f>AY33+AY35</f>
        <v>38840</v>
      </c>
      <c r="AZ37" s="258"/>
      <c r="BA37" s="259"/>
      <c r="BB37" s="256"/>
      <c r="BC37" s="256"/>
      <c r="BD37" s="257"/>
      <c r="BE37" s="255">
        <f>BE33+BE35</f>
        <v>14978</v>
      </c>
      <c r="BF37" s="257"/>
      <c r="BG37" s="257"/>
      <c r="BI37" s="255"/>
      <c r="BJ37" s="258"/>
      <c r="BK37" s="255">
        <f>BK33+BK35</f>
        <v>27341</v>
      </c>
      <c r="BL37" s="258"/>
      <c r="BM37" s="259"/>
      <c r="BN37" s="255">
        <f>BN33+BN35</f>
        <v>71731</v>
      </c>
      <c r="BO37" s="258"/>
      <c r="BP37" s="255">
        <f>BP33+BP35</f>
        <v>66181</v>
      </c>
      <c r="BQ37" s="258"/>
      <c r="BR37" s="259"/>
      <c r="BS37" s="256"/>
      <c r="BT37" s="256"/>
      <c r="BU37" s="257"/>
      <c r="BV37" s="255"/>
      <c r="BW37" s="257"/>
      <c r="BX37" s="256"/>
      <c r="BZ37" s="255"/>
      <c r="CA37" s="258"/>
      <c r="CB37" s="255">
        <f>CB33+CB35</f>
        <v>19639</v>
      </c>
      <c r="CC37" s="258"/>
      <c r="CD37" s="259"/>
      <c r="CE37" s="255">
        <f>CE33+CE35</f>
        <v>95276</v>
      </c>
      <c r="CF37" s="258"/>
      <c r="CG37" s="255">
        <f>CG33+CG35</f>
        <v>85820</v>
      </c>
      <c r="CH37" s="258"/>
      <c r="CI37" s="259"/>
      <c r="CJ37" s="256"/>
      <c r="CK37" s="256"/>
      <c r="CL37" s="257"/>
      <c r="CM37" s="257"/>
      <c r="CN37" s="257"/>
      <c r="CO37" s="256"/>
    </row>
    <row r="38" spans="1:93" x14ac:dyDescent="0.25">
      <c r="E38" s="261"/>
      <c r="H38" s="4" t="b">
        <f>H34=H37</f>
        <v>1</v>
      </c>
      <c r="J38" s="4" t="b">
        <f t="shared" ref="J38:AJ38" si="55">J34=J37</f>
        <v>1</v>
      </c>
      <c r="L38" s="4" t="b">
        <f t="shared" si="55"/>
        <v>1</v>
      </c>
      <c r="N38" s="4" t="b">
        <f t="shared" si="55"/>
        <v>1</v>
      </c>
      <c r="P38" s="4" t="b">
        <f t="shared" si="55"/>
        <v>1</v>
      </c>
      <c r="R38" s="4" t="b">
        <f t="shared" si="55"/>
        <v>1</v>
      </c>
      <c r="T38" s="4" t="b">
        <f t="shared" si="55"/>
        <v>1</v>
      </c>
      <c r="V38" s="4" t="b">
        <f t="shared" si="55"/>
        <v>1</v>
      </c>
      <c r="X38" s="4" t="b">
        <f>X34=X37</f>
        <v>1</v>
      </c>
      <c r="Y38" s="4" t="b">
        <f>Y34=Y37</f>
        <v>1</v>
      </c>
      <c r="Z38" s="4" t="b">
        <f>Z34=Z37</f>
        <v>1</v>
      </c>
      <c r="AA38" s="4" t="b">
        <f>AA34=AA37</f>
        <v>1</v>
      </c>
      <c r="AB38" s="4" t="b">
        <f t="shared" si="55"/>
        <v>1</v>
      </c>
      <c r="AC38" s="4" t="b">
        <f t="shared" si="55"/>
        <v>1</v>
      </c>
      <c r="AD38" s="4" t="b">
        <f t="shared" si="55"/>
        <v>1</v>
      </c>
      <c r="AE38" s="4" t="b">
        <f t="shared" si="55"/>
        <v>1</v>
      </c>
      <c r="AF38" s="4" t="b">
        <f t="shared" si="55"/>
        <v>1</v>
      </c>
      <c r="AG38" s="4" t="b">
        <f t="shared" si="55"/>
        <v>0</v>
      </c>
      <c r="AH38" s="4" t="b">
        <f t="shared" si="55"/>
        <v>1</v>
      </c>
      <c r="AI38" s="4" t="b">
        <f t="shared" si="55"/>
        <v>0</v>
      </c>
      <c r="AJ38" s="4" t="b">
        <f t="shared" si="55"/>
        <v>0</v>
      </c>
    </row>
    <row r="39" spans="1:93" x14ac:dyDescent="0.25">
      <c r="A39" s="260" t="s">
        <v>171</v>
      </c>
      <c r="B39" s="260"/>
      <c r="C39" s="260"/>
      <c r="D39" s="260"/>
      <c r="E39" s="260"/>
    </row>
  </sheetData>
  <sheetProtection formatCells="0" formatColumns="0" formatRows="0"/>
  <mergeCells count="462">
    <mergeCell ref="CO31:CO32"/>
    <mergeCell ref="BX29:BX30"/>
    <mergeCell ref="BU31:BU32"/>
    <mergeCell ref="BX31:BX32"/>
    <mergeCell ref="CL29:CL30"/>
    <mergeCell ref="CL31:CL32"/>
    <mergeCell ref="BU29:BU30"/>
    <mergeCell ref="CO29:CO30"/>
    <mergeCell ref="CD29:CD30"/>
    <mergeCell ref="BM25:BM26"/>
    <mergeCell ref="BJ29:BJ30"/>
    <mergeCell ref="BQ23:BQ24"/>
    <mergeCell ref="BQ21:BQ22"/>
    <mergeCell ref="BO23:BO24"/>
    <mergeCell ref="BO21:BO22"/>
    <mergeCell ref="BR21:BR22"/>
    <mergeCell ref="AX21:AX22"/>
    <mergeCell ref="AZ21:AZ22"/>
    <mergeCell ref="BA21:BA22"/>
    <mergeCell ref="BQ25:BQ26"/>
    <mergeCell ref="BM27:BM28"/>
    <mergeCell ref="BO27:BO28"/>
    <mergeCell ref="BQ27:BQ28"/>
    <mergeCell ref="BR27:BR28"/>
    <mergeCell ref="CH13:CH14"/>
    <mergeCell ref="AB15:AD16"/>
    <mergeCell ref="CK15:CK16"/>
    <mergeCell ref="CJ17:CJ18"/>
    <mergeCell ref="CK17:CK18"/>
    <mergeCell ref="CJ19:CJ20"/>
    <mergeCell ref="CI19:CI20"/>
    <mergeCell ref="CI21:CI22"/>
    <mergeCell ref="CC21:CC22"/>
    <mergeCell ref="CD21:CD22"/>
    <mergeCell ref="CF21:CF22"/>
    <mergeCell ref="BM21:BM22"/>
    <mergeCell ref="CK19:CK20"/>
    <mergeCell ref="H10:W10"/>
    <mergeCell ref="AU29:AU30"/>
    <mergeCell ref="BG29:BG30"/>
    <mergeCell ref="M23:M24"/>
    <mergeCell ref="M25:M26"/>
    <mergeCell ref="W25:W26"/>
    <mergeCell ref="U21:U22"/>
    <mergeCell ref="CN11:CN12"/>
    <mergeCell ref="H11:O11"/>
    <mergeCell ref="H13:M14"/>
    <mergeCell ref="H15:M16"/>
    <mergeCell ref="H17:M18"/>
    <mergeCell ref="H19:M20"/>
    <mergeCell ref="O13:O14"/>
    <mergeCell ref="O15:O16"/>
    <mergeCell ref="O17:O18"/>
    <mergeCell ref="O19:O20"/>
    <mergeCell ref="CE11:CI11"/>
    <mergeCell ref="CJ11:CJ12"/>
    <mergeCell ref="CK11:CK12"/>
    <mergeCell ref="CL11:CL12"/>
    <mergeCell ref="BU11:BU12"/>
    <mergeCell ref="BV11:BV12"/>
    <mergeCell ref="AU25:AU26"/>
    <mergeCell ref="X15:Z16"/>
    <mergeCell ref="AS25:AS26"/>
    <mergeCell ref="BB25:BB26"/>
    <mergeCell ref="AZ25:AZ26"/>
    <mergeCell ref="BA25:BA26"/>
    <mergeCell ref="BC25:BC26"/>
    <mergeCell ref="AU23:AU24"/>
    <mergeCell ref="AL21:AL22"/>
    <mergeCell ref="AS21:AS22"/>
    <mergeCell ref="AV25:AV26"/>
    <mergeCell ref="AL27:AL28"/>
    <mergeCell ref="AS27:AS28"/>
    <mergeCell ref="AJ25:AJ26"/>
    <mergeCell ref="AK25:AK26"/>
    <mergeCell ref="AG21:AG22"/>
    <mergeCell ref="AI21:AI22"/>
    <mergeCell ref="AJ21:AJ22"/>
    <mergeCell ref="AG23:AG24"/>
    <mergeCell ref="AV27:AV28"/>
    <mergeCell ref="AV29:AV30"/>
    <mergeCell ref="BL21:BL22"/>
    <mergeCell ref="BJ27:BJ28"/>
    <mergeCell ref="AX25:AX26"/>
    <mergeCell ref="BL25:BL26"/>
    <mergeCell ref="BJ21:BJ22"/>
    <mergeCell ref="AZ27:AZ28"/>
    <mergeCell ref="BC29:BC30"/>
    <mergeCell ref="BJ23:BJ24"/>
    <mergeCell ref="BC23:BC24"/>
    <mergeCell ref="BB21:BB22"/>
    <mergeCell ref="BA29:BA30"/>
    <mergeCell ref="BB29:BB30"/>
    <mergeCell ref="AX29:AX30"/>
    <mergeCell ref="AZ29:AZ30"/>
    <mergeCell ref="BJ25:BJ26"/>
    <mergeCell ref="BL27:BL28"/>
    <mergeCell ref="BL29:BL30"/>
    <mergeCell ref="I21:I22"/>
    <mergeCell ref="I23:I24"/>
    <mergeCell ref="I25:I26"/>
    <mergeCell ref="I27:I28"/>
    <mergeCell ref="AJ27:AJ28"/>
    <mergeCell ref="AK27:AK28"/>
    <mergeCell ref="AK21:AK22"/>
    <mergeCell ref="F21:F22"/>
    <mergeCell ref="AX27:AX28"/>
    <mergeCell ref="K21:K22"/>
    <mergeCell ref="K23:K24"/>
    <mergeCell ref="K25:K26"/>
    <mergeCell ref="K27:K28"/>
    <mergeCell ref="AU27:AU28"/>
    <mergeCell ref="AG27:AG28"/>
    <mergeCell ref="AI27:AI28"/>
    <mergeCell ref="Q27:Q28"/>
    <mergeCell ref="S27:S28"/>
    <mergeCell ref="O25:O26"/>
    <mergeCell ref="O27:O28"/>
    <mergeCell ref="M27:M28"/>
    <mergeCell ref="AL25:AL26"/>
    <mergeCell ref="AG25:AG26"/>
    <mergeCell ref="AI25:AI26"/>
    <mergeCell ref="O21:O22"/>
    <mergeCell ref="O23:O24"/>
    <mergeCell ref="M21:M22"/>
    <mergeCell ref="U25:U26"/>
    <mergeCell ref="U27:U28"/>
    <mergeCell ref="W27:W28"/>
    <mergeCell ref="Q29:Q30"/>
    <mergeCell ref="S29:S30"/>
    <mergeCell ref="U29:U30"/>
    <mergeCell ref="W29:W30"/>
    <mergeCell ref="O29:O30"/>
    <mergeCell ref="M29:M30"/>
    <mergeCell ref="Q25:Q26"/>
    <mergeCell ref="S25:S26"/>
    <mergeCell ref="Q21:Q22"/>
    <mergeCell ref="S21:S22"/>
    <mergeCell ref="Q23:Q24"/>
    <mergeCell ref="S23:S24"/>
    <mergeCell ref="U23:U24"/>
    <mergeCell ref="W23:W24"/>
    <mergeCell ref="W21:W22"/>
    <mergeCell ref="B23:B24"/>
    <mergeCell ref="C23:C24"/>
    <mergeCell ref="B21:B22"/>
    <mergeCell ref="C21:C22"/>
    <mergeCell ref="D21:D22"/>
    <mergeCell ref="D23:D24"/>
    <mergeCell ref="F23:F24"/>
    <mergeCell ref="A27:A36"/>
    <mergeCell ref="B27:B28"/>
    <mergeCell ref="C27:C28"/>
    <mergeCell ref="D27:D28"/>
    <mergeCell ref="F27:F28"/>
    <mergeCell ref="B33:B34"/>
    <mergeCell ref="C33:C34"/>
    <mergeCell ref="B31:B32"/>
    <mergeCell ref="C31:C32"/>
    <mergeCell ref="D31:D32"/>
    <mergeCell ref="F31:F32"/>
    <mergeCell ref="D33:D34"/>
    <mergeCell ref="F33:F34"/>
    <mergeCell ref="B35:B36"/>
    <mergeCell ref="C35:C36"/>
    <mergeCell ref="B29:B30"/>
    <mergeCell ref="C29:C30"/>
    <mergeCell ref="A6:G6"/>
    <mergeCell ref="BI11:BM11"/>
    <mergeCell ref="BN11:BR11"/>
    <mergeCell ref="BS11:BS12"/>
    <mergeCell ref="BT11:BT12"/>
    <mergeCell ref="A10:A12"/>
    <mergeCell ref="B10:B12"/>
    <mergeCell ref="C10:C12"/>
    <mergeCell ref="D10:D12"/>
    <mergeCell ref="E10:E12"/>
    <mergeCell ref="F10:F12"/>
    <mergeCell ref="A8:C8"/>
    <mergeCell ref="D8:E8"/>
    <mergeCell ref="G10:G12"/>
    <mergeCell ref="AR11:AV11"/>
    <mergeCell ref="AW11:BA11"/>
    <mergeCell ref="BB11:BB12"/>
    <mergeCell ref="BC11:BC12"/>
    <mergeCell ref="BD11:BD12"/>
    <mergeCell ref="X10:AE10"/>
    <mergeCell ref="AR10:BG10"/>
    <mergeCell ref="X11:AA11"/>
    <mergeCell ref="AB11:AE11"/>
    <mergeCell ref="BF11:BF12"/>
    <mergeCell ref="W17:W18"/>
    <mergeCell ref="P13:U14"/>
    <mergeCell ref="P15:U16"/>
    <mergeCell ref="P17:U18"/>
    <mergeCell ref="P19:U20"/>
    <mergeCell ref="W19:W20"/>
    <mergeCell ref="D17:D18"/>
    <mergeCell ref="F17:F18"/>
    <mergeCell ref="W13:W14"/>
    <mergeCell ref="P11:W11"/>
    <mergeCell ref="B15:B16"/>
    <mergeCell ref="CK21:CK22"/>
    <mergeCell ref="CH21:CH22"/>
    <mergeCell ref="AI23:AI24"/>
    <mergeCell ref="AJ23:AJ24"/>
    <mergeCell ref="AK23:AK24"/>
    <mergeCell ref="AL23:AL24"/>
    <mergeCell ref="AS23:AS24"/>
    <mergeCell ref="BL23:BL24"/>
    <mergeCell ref="BM23:BM24"/>
    <mergeCell ref="CI23:CI24"/>
    <mergeCell ref="BS21:BS22"/>
    <mergeCell ref="BT21:BT22"/>
    <mergeCell ref="BC21:BC22"/>
    <mergeCell ref="AU21:AU22"/>
    <mergeCell ref="AV21:AV22"/>
    <mergeCell ref="AV23:AV24"/>
    <mergeCell ref="AX23:AX24"/>
    <mergeCell ref="AZ23:AZ24"/>
    <mergeCell ref="BA23:BA24"/>
    <mergeCell ref="BB23:BB24"/>
    <mergeCell ref="CA21:CA22"/>
    <mergeCell ref="CJ13:CJ14"/>
    <mergeCell ref="A21:A26"/>
    <mergeCell ref="AB13:AD14"/>
    <mergeCell ref="CF23:CF24"/>
    <mergeCell ref="CJ21:CJ22"/>
    <mergeCell ref="B25:B26"/>
    <mergeCell ref="C25:C26"/>
    <mergeCell ref="D25:D26"/>
    <mergeCell ref="F25:F26"/>
    <mergeCell ref="C15:C16"/>
    <mergeCell ref="D15:D16"/>
    <mergeCell ref="F15:F16"/>
    <mergeCell ref="B19:B20"/>
    <mergeCell ref="C19:C20"/>
    <mergeCell ref="D19:D20"/>
    <mergeCell ref="F19:F20"/>
    <mergeCell ref="B17:B18"/>
    <mergeCell ref="C17:C18"/>
    <mergeCell ref="A13:A14"/>
    <mergeCell ref="B13:B14"/>
    <mergeCell ref="C13:C14"/>
    <mergeCell ref="D13:D14"/>
    <mergeCell ref="F13:F14"/>
    <mergeCell ref="A15:A20"/>
    <mergeCell ref="W15:W16"/>
    <mergeCell ref="AK31:AK32"/>
    <mergeCell ref="BT33:BT34"/>
    <mergeCell ref="AG31:AG32"/>
    <mergeCell ref="AI31:AI32"/>
    <mergeCell ref="AL31:AL32"/>
    <mergeCell ref="BC31:BC32"/>
    <mergeCell ref="BJ31:BJ32"/>
    <mergeCell ref="BL31:BL32"/>
    <mergeCell ref="CA31:CA32"/>
    <mergeCell ref="BO31:BO32"/>
    <mergeCell ref="BQ31:BQ32"/>
    <mergeCell ref="BR31:BR32"/>
    <mergeCell ref="BT31:BT32"/>
    <mergeCell ref="AX31:AX32"/>
    <mergeCell ref="BB31:BB32"/>
    <mergeCell ref="BM33:BM34"/>
    <mergeCell ref="BM31:BM32"/>
    <mergeCell ref="AS31:AS32"/>
    <mergeCell ref="BG31:BG32"/>
    <mergeCell ref="BS33:BS34"/>
    <mergeCell ref="D29:D30"/>
    <mergeCell ref="F29:F30"/>
    <mergeCell ref="AG29:AG30"/>
    <mergeCell ref="AI29:AI30"/>
    <mergeCell ref="AJ29:AJ30"/>
    <mergeCell ref="AS29:AS30"/>
    <mergeCell ref="AK29:AK30"/>
    <mergeCell ref="K33:K34"/>
    <mergeCell ref="Q33:Q34"/>
    <mergeCell ref="S33:S34"/>
    <mergeCell ref="U33:U34"/>
    <mergeCell ref="W33:W34"/>
    <mergeCell ref="AL33:AL34"/>
    <mergeCell ref="I29:I30"/>
    <mergeCell ref="I31:I32"/>
    <mergeCell ref="AS33:AS34"/>
    <mergeCell ref="K29:K30"/>
    <mergeCell ref="K31:K32"/>
    <mergeCell ref="M33:M34"/>
    <mergeCell ref="AL29:AL30"/>
    <mergeCell ref="O31:O32"/>
    <mergeCell ref="O33:O34"/>
    <mergeCell ref="M31:M32"/>
    <mergeCell ref="AJ31:AJ32"/>
    <mergeCell ref="CK35:CK36"/>
    <mergeCell ref="CC33:CC34"/>
    <mergeCell ref="CD33:CD34"/>
    <mergeCell ref="CF33:CF34"/>
    <mergeCell ref="BB35:BB36"/>
    <mergeCell ref="CK33:CK34"/>
    <mergeCell ref="AZ31:AZ32"/>
    <mergeCell ref="BA31:BA32"/>
    <mergeCell ref="CI31:CI32"/>
    <mergeCell ref="CH31:CH32"/>
    <mergeCell ref="CD35:CD36"/>
    <mergeCell ref="CF35:CF36"/>
    <mergeCell ref="BO35:BO36"/>
    <mergeCell ref="BQ35:BQ36"/>
    <mergeCell ref="BR35:BR36"/>
    <mergeCell ref="BS35:BS36"/>
    <mergeCell ref="BB33:BB34"/>
    <mergeCell ref="CI35:CI36"/>
    <mergeCell ref="CA35:CA36"/>
    <mergeCell ref="CC35:CC36"/>
    <mergeCell ref="CJ35:CJ36"/>
    <mergeCell ref="BO33:BO34"/>
    <mergeCell ref="BQ33:BQ34"/>
    <mergeCell ref="BR33:BR34"/>
    <mergeCell ref="A39:E39"/>
    <mergeCell ref="I33:I34"/>
    <mergeCell ref="I35:I36"/>
    <mergeCell ref="Q35:Q36"/>
    <mergeCell ref="S35:S36"/>
    <mergeCell ref="U35:U36"/>
    <mergeCell ref="W35:W36"/>
    <mergeCell ref="Q31:Q32"/>
    <mergeCell ref="S31:S32"/>
    <mergeCell ref="U31:U32"/>
    <mergeCell ref="W31:W32"/>
    <mergeCell ref="D35:D36"/>
    <mergeCell ref="F35:F36"/>
    <mergeCell ref="AK35:AK36"/>
    <mergeCell ref="AL35:AL36"/>
    <mergeCell ref="AG33:AG34"/>
    <mergeCell ref="M35:M36"/>
    <mergeCell ref="O35:O36"/>
    <mergeCell ref="BC33:BC34"/>
    <mergeCell ref="BJ33:BJ34"/>
    <mergeCell ref="BL33:BL34"/>
    <mergeCell ref="K35:K36"/>
    <mergeCell ref="AI33:AI34"/>
    <mergeCell ref="AJ33:AJ34"/>
    <mergeCell ref="AK33:AK34"/>
    <mergeCell ref="AG35:AG36"/>
    <mergeCell ref="AZ33:AZ34"/>
    <mergeCell ref="BA33:BA34"/>
    <mergeCell ref="AI35:AI36"/>
    <mergeCell ref="AJ35:AJ36"/>
    <mergeCell ref="AX35:AX36"/>
    <mergeCell ref="AZ35:AZ36"/>
    <mergeCell ref="BA35:BA36"/>
    <mergeCell ref="BC35:BC36"/>
    <mergeCell ref="X1:AE5"/>
    <mergeCell ref="BJ35:BJ36"/>
    <mergeCell ref="BL35:BL36"/>
    <mergeCell ref="AV35:AV36"/>
    <mergeCell ref="AU33:AU34"/>
    <mergeCell ref="BM35:BM36"/>
    <mergeCell ref="AS35:AS36"/>
    <mergeCell ref="AU35:AU36"/>
    <mergeCell ref="CO11:CO12"/>
    <mergeCell ref="BX11:BX12"/>
    <mergeCell ref="CM11:CM12"/>
    <mergeCell ref="CK27:CK28"/>
    <mergeCell ref="CJ31:CJ32"/>
    <mergeCell ref="CK31:CK32"/>
    <mergeCell ref="CK29:CK30"/>
    <mergeCell ref="CF29:CF30"/>
    <mergeCell ref="CH29:CH30"/>
    <mergeCell ref="CI29:CI30"/>
    <mergeCell ref="CA27:CA28"/>
    <mergeCell ref="CC27:CC28"/>
    <mergeCell ref="CD27:CD28"/>
    <mergeCell ref="CJ27:CJ28"/>
    <mergeCell ref="CJ29:CJ30"/>
    <mergeCell ref="CK25:CK26"/>
    <mergeCell ref="X6:AA8"/>
    <mergeCell ref="CC19:CC20"/>
    <mergeCell ref="CD19:CD20"/>
    <mergeCell ref="CF19:CF20"/>
    <mergeCell ref="CA17:CA18"/>
    <mergeCell ref="CC17:CC18"/>
    <mergeCell ref="CD17:CD18"/>
    <mergeCell ref="CF17:CF18"/>
    <mergeCell ref="BZ11:CC11"/>
    <mergeCell ref="CA13:CA14"/>
    <mergeCell ref="CC13:CC14"/>
    <mergeCell ref="CD13:CD14"/>
    <mergeCell ref="CF13:CF14"/>
    <mergeCell ref="BG11:BG12"/>
    <mergeCell ref="X13:Z14"/>
    <mergeCell ref="BW11:BW12"/>
    <mergeCell ref="BI10:BX10"/>
    <mergeCell ref="X9:AF9"/>
    <mergeCell ref="BE11:BE12"/>
    <mergeCell ref="AF10:AP11"/>
    <mergeCell ref="X19:Z20"/>
    <mergeCell ref="AB19:AD20"/>
    <mergeCell ref="X17:Z18"/>
    <mergeCell ref="AB17:AD18"/>
    <mergeCell ref="BZ10:CO10"/>
    <mergeCell ref="CH17:CH18"/>
    <mergeCell ref="CI17:CI18"/>
    <mergeCell ref="CH19:CH20"/>
    <mergeCell ref="CH33:CH34"/>
    <mergeCell ref="CA33:CA34"/>
    <mergeCell ref="AV31:AV32"/>
    <mergeCell ref="AU31:AU32"/>
    <mergeCell ref="BA27:BA28"/>
    <mergeCell ref="BB27:BB28"/>
    <mergeCell ref="BC27:BC28"/>
    <mergeCell ref="CA19:CA20"/>
    <mergeCell ref="CH15:CH16"/>
    <mergeCell ref="CI15:CI16"/>
    <mergeCell ref="CA15:CA16"/>
    <mergeCell ref="CC15:CC16"/>
    <mergeCell ref="CD15:CD16"/>
    <mergeCell ref="CF15:CF16"/>
    <mergeCell ref="CK13:CK14"/>
    <mergeCell ref="CI13:CI14"/>
    <mergeCell ref="CK23:CK24"/>
    <mergeCell ref="AV33:AV34"/>
    <mergeCell ref="AX33:AX34"/>
    <mergeCell ref="BO25:BO26"/>
    <mergeCell ref="BR23:BR24"/>
    <mergeCell ref="BS23:BS24"/>
    <mergeCell ref="BT23:BT24"/>
    <mergeCell ref="CA23:CA24"/>
    <mergeCell ref="CJ25:CJ26"/>
    <mergeCell ref="CJ23:CJ24"/>
    <mergeCell ref="CI25:CI26"/>
    <mergeCell ref="BT25:BT26"/>
    <mergeCell ref="BR25:BR26"/>
    <mergeCell ref="BS25:BS26"/>
    <mergeCell ref="CA25:CA26"/>
    <mergeCell ref="CC25:CC26"/>
    <mergeCell ref="CD25:CD26"/>
    <mergeCell ref="CF25:CF26"/>
    <mergeCell ref="CH25:CH26"/>
    <mergeCell ref="BO29:BO30"/>
    <mergeCell ref="CF27:CF28"/>
    <mergeCell ref="CH27:CH28"/>
    <mergeCell ref="BQ29:BQ30"/>
    <mergeCell ref="BR29:BR30"/>
    <mergeCell ref="BS29:BS30"/>
    <mergeCell ref="BT29:BT30"/>
    <mergeCell ref="BM29:BM30"/>
    <mergeCell ref="CA29:CA30"/>
    <mergeCell ref="CC29:CC30"/>
    <mergeCell ref="BT35:BT36"/>
    <mergeCell ref="CJ33:CJ34"/>
    <mergeCell ref="CH35:CH36"/>
    <mergeCell ref="CI33:CI34"/>
    <mergeCell ref="BS31:BS32"/>
    <mergeCell ref="CC31:CC32"/>
    <mergeCell ref="CD31:CD32"/>
    <mergeCell ref="CF31:CF32"/>
    <mergeCell ref="CJ15:CJ16"/>
    <mergeCell ref="BT27:BT28"/>
    <mergeCell ref="CI27:CI28"/>
    <mergeCell ref="BS27:BS28"/>
    <mergeCell ref="CH23:CH24"/>
    <mergeCell ref="CC23:CC24"/>
    <mergeCell ref="CD23:CD24"/>
  </mergeCells>
  <conditionalFormatting sqref="O13">
    <cfRule type="cellIs" dxfId="5" priority="3" operator="equal">
      <formula>#REF!</formula>
    </cfRule>
  </conditionalFormatting>
  <conditionalFormatting sqref="W13">
    <cfRule type="cellIs" dxfId="4" priority="1" operator="equal">
      <formula>#REF!</formula>
    </cfRule>
  </conditionalFormatting>
  <conditionalFormatting sqref="CA13">
    <cfRule type="cellIs" dxfId="3" priority="20" operator="equal">
      <formula>#REF!</formula>
    </cfRule>
  </conditionalFormatting>
  <conditionalFormatting sqref="CC13">
    <cfRule type="cellIs" dxfId="2" priority="19" operator="equal">
      <formula>#REF!</formula>
    </cfRule>
  </conditionalFormatting>
  <conditionalFormatting sqref="CF13">
    <cfRule type="cellIs" dxfId="1" priority="18" operator="equal">
      <formula>#REF!</formula>
    </cfRule>
  </conditionalFormatting>
  <conditionalFormatting sqref="CH13">
    <cfRule type="cellIs" dxfId="0" priority="17" operator="equal">
      <formula>#REF!</formula>
    </cfRule>
  </conditionalFormatting>
  <pageMargins left="0.7" right="0.7" top="0.75" bottom="0.75" header="0.3" footer="0.3"/>
  <pageSetup paperSize="9" scale="10" fitToHeight="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100-000000000000}">
          <x14:formula1>
            <xm:f>Datos!$A$1:$A$33</xm:f>
          </x14:formula1>
          <xm:sqref>D8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Seg. MIR 33 2024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</dc:creator>
  <cp:keywords/>
  <dc:description/>
  <cp:lastModifiedBy>HP</cp:lastModifiedBy>
  <cp:revision/>
  <cp:lastPrinted>2025-02-10T18:59:19Z</cp:lastPrinted>
  <dcterms:created xsi:type="dcterms:W3CDTF">2019-03-29T17:53:20Z</dcterms:created>
  <dcterms:modified xsi:type="dcterms:W3CDTF">2025-02-10T20:43:30Z</dcterms:modified>
  <cp:category/>
  <cp:contentStatus/>
</cp:coreProperties>
</file>